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drawings/drawing8.xml" ContentType="application/vnd.openxmlformats-officedocument.drawing+xml"/>
  <Override PartName="/xl/ctrlProps/ctrlProp8.xml" ContentType="application/vnd.ms-excel.controlproperties+xml"/>
  <Override PartName="/xl/drawings/drawing9.xml" ContentType="application/vnd.openxmlformats-officedocument.drawing+xml"/>
  <Override PartName="/xl/ctrlProps/ctrlProp9.xml" ContentType="application/vnd.ms-excel.controlproperties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ctrlProps/ctrlProp11.xml" ContentType="application/vnd.ms-excel.controlproperties+xml"/>
  <Override PartName="/xl/drawings/drawing12.xml" ContentType="application/vnd.openxmlformats-officedocument.drawing+xml"/>
  <Override PartName="/xl/ctrlProps/ctrlProp12.xml" ContentType="application/vnd.ms-excel.controlproperties+xml"/>
  <Override PartName="/xl/drawings/drawing13.xml" ContentType="application/vnd.openxmlformats-officedocument.drawing+xml"/>
  <Override PartName="/xl/ctrlProps/ctrlProp13.xml" ContentType="application/vnd.ms-excel.controlproperties+xml"/>
  <Override PartName="/xl/drawings/drawing14.xml" ContentType="application/vnd.openxmlformats-officedocument.drawing+xml"/>
  <Override PartName="/xl/ctrlProps/ctrlProp14.xml" ContentType="application/vnd.ms-excel.controlproperties+xml"/>
  <Override PartName="/xl/drawings/drawing15.xml" ContentType="application/vnd.openxmlformats-officedocument.drawing+xml"/>
  <Override PartName="/xl/ctrlProps/ctrlProp15.xml" ContentType="application/vnd.ms-excel.controlproperties+xml"/>
  <Override PartName="/xl/drawings/drawing16.xml" ContentType="application/vnd.openxmlformats-officedocument.drawing+xml"/>
  <Override PartName="/xl/ctrlProps/ctrlProp16.xml" ContentType="application/vnd.ms-excel.controlproperties+xml"/>
  <Override PartName="/xl/drawings/drawing17.xml" ContentType="application/vnd.openxmlformats-officedocument.drawing+xml"/>
  <Override PartName="/xl/ctrlProps/ctrlProp17.xml" ContentType="application/vnd.ms-excel.controlproperties+xml"/>
  <Override PartName="/xl/drawings/drawing18.xml" ContentType="application/vnd.openxmlformats-officedocument.drawing+xml"/>
  <Override PartName="/xl/ctrlProps/ctrlProp18.xml" ContentType="application/vnd.ms-excel.controlproperties+xml"/>
  <Override PartName="/xl/drawings/drawing19.xml" ContentType="application/vnd.openxmlformats-officedocument.drawing+xml"/>
  <Override PartName="/xl/ctrlProps/ctrlProp19.xml" ContentType="application/vnd.ms-excel.controlproperties+xml"/>
  <Override PartName="/xl/drawings/drawing20.xml" ContentType="application/vnd.openxmlformats-officedocument.drawing+xml"/>
  <Override PartName="/xl/ctrlProps/ctrlProp20.xml" ContentType="application/vnd.ms-excel.controlproperties+xml"/>
  <Override PartName="/xl/drawings/drawing21.xml" ContentType="application/vnd.openxmlformats-officedocument.drawing+xml"/>
  <Override PartName="/xl/ctrlProps/ctrlProp21.xml" ContentType="application/vnd.ms-excel.controlproperties+xml"/>
  <Override PartName="/xl/drawings/drawing22.xml" ContentType="application/vnd.openxmlformats-officedocument.drawing+xml"/>
  <Override PartName="/xl/ctrlProps/ctrlProp22.xml" ContentType="application/vnd.ms-excel.controlproperties+xml"/>
  <Override PartName="/xl/drawings/drawing23.xml" ContentType="application/vnd.openxmlformats-officedocument.drawing+xml"/>
  <Override PartName="/xl/ctrlProps/ctrlProp23.xml" ContentType="application/vnd.ms-excel.controlproperties+xml"/>
  <Override PartName="/xl/drawings/drawing24.xml" ContentType="application/vnd.openxmlformats-officedocument.drawing+xml"/>
  <Override PartName="/xl/ctrlProps/ctrlProp24.xml" ContentType="application/vnd.ms-excel.controlproperties+xml"/>
  <Override PartName="/xl/drawings/drawing25.xml" ContentType="application/vnd.openxmlformats-officedocument.drawing+xml"/>
  <Override PartName="/xl/ctrlProps/ctrlProp25.xml" ContentType="application/vnd.ms-excel.controlproperties+xml"/>
  <Override PartName="/xl/drawings/drawing26.xml" ContentType="application/vnd.openxmlformats-officedocument.drawing+xml"/>
  <Override PartName="/xl/ctrlProps/ctrlProp26.xml" ContentType="application/vnd.ms-excel.controlproperties+xml"/>
  <Override PartName="/xl/drawings/drawing27.xml" ContentType="application/vnd.openxmlformats-officedocument.drawing+xml"/>
  <Override PartName="/xl/ctrlProps/ctrlProp27.xml" ContentType="application/vnd.ms-excel.controlproperties+xml"/>
  <Override PartName="/xl/drawings/drawing28.xml" ContentType="application/vnd.openxmlformats-officedocument.drawing+xml"/>
  <Override PartName="/xl/ctrlProps/ctrlProp28.xml" ContentType="application/vnd.ms-excel.controlproperties+xml"/>
  <Override PartName="/xl/drawings/drawing29.xml" ContentType="application/vnd.openxmlformats-officedocument.drawing+xml"/>
  <Override PartName="/xl/ctrlProps/ctrlProp29.xml" ContentType="application/vnd.ms-excel.controlproperties+xml"/>
  <Override PartName="/xl/drawings/drawing30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31.xml" ContentType="application/vnd.openxmlformats-officedocument.drawing+xml"/>
  <Override PartName="/xl/ctrlProps/ctrlProp32.xml" ContentType="application/vnd.ms-excel.controlproperties+xml"/>
  <Override PartName="/xl/drawings/drawing32.xml" ContentType="application/vnd.openxmlformats-officedocument.drawing+xml"/>
  <Override PartName="/xl/ctrlProps/ctrlProp33.xml" ContentType="application/vnd.ms-excel.controlproperties+xml"/>
  <Override PartName="/xl/drawings/drawing33.xml" ContentType="application/vnd.openxmlformats-officedocument.drawing+xml"/>
  <Override PartName="/xl/ctrlProps/ctrlProp34.xml" ContentType="application/vnd.ms-excel.controlproperties+xml"/>
  <Override PartName="/xl/drawings/drawing34.xml" ContentType="application/vnd.openxmlformats-officedocument.drawing+xml"/>
  <Override PartName="/xl/ctrlProps/ctrlProp35.xml" ContentType="application/vnd.ms-excel.controlproperties+xml"/>
  <Override PartName="/xl/drawings/drawing35.xml" ContentType="application/vnd.openxmlformats-officedocument.drawing+xml"/>
  <Override PartName="/xl/ctrlProps/ctrlProp36.xml" ContentType="application/vnd.ms-excel.controlproperties+xml"/>
  <Override PartName="/xl/drawings/drawing36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37.xml" ContentType="application/vnd.openxmlformats-officedocument.drawing+xml"/>
  <Override PartName="/xl/ctrlProps/ctrlProp39.xml" ContentType="application/vnd.ms-excel.controlproperties+xml"/>
  <Override PartName="/xl/drawings/drawing38.xml" ContentType="application/vnd.openxmlformats-officedocument.drawing+xml"/>
  <Override PartName="/xl/ctrlProps/ctrlProp40.xml" ContentType="application/vnd.ms-excel.controlproperties+xml"/>
  <Override PartName="/xl/drawings/drawing39.xml" ContentType="application/vnd.openxmlformats-officedocument.drawing+xml"/>
  <Override PartName="/xl/ctrlProps/ctrlProp41.xml" ContentType="application/vnd.ms-excel.controlproperties+xml"/>
  <Override PartName="/xl/drawings/drawing40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Y:\LANUV\Abt1\FB17\Alle-FB17\06-MULNV-VI\09-EGFL-Schulmilch_seit_SJ_2021_2022\02-Grundlagen\01-Mustertexte\Auszahlung\SJ2022_2023\"/>
    </mc:Choice>
  </mc:AlternateContent>
  <bookViews>
    <workbookView xWindow="0" yWindow="0" windowWidth="19200" windowHeight="6435" tabRatio="863" firstSheet="1" activeTab="1"/>
  </bookViews>
  <sheets>
    <sheet name="allg. Daten" sheetId="3" state="hidden" r:id="rId1"/>
    <sheet name="Zusammenfassung" sheetId="2" r:id="rId2"/>
    <sheet name="LN_Einr1" sheetId="1" r:id="rId3"/>
    <sheet name="LN_Einr2" sheetId="4" r:id="rId4"/>
    <sheet name="LN_Einr3" sheetId="5" r:id="rId5"/>
    <sheet name="LN_Einr4" sheetId="6" r:id="rId6"/>
    <sheet name="LN_Einr5" sheetId="7" r:id="rId7"/>
    <sheet name="LN_Einr6" sheetId="8" r:id="rId8"/>
    <sheet name="LN_Einr7" sheetId="9" r:id="rId9"/>
    <sheet name="LN_Einr8" sheetId="10" r:id="rId10"/>
    <sheet name="LN_Einr9" sheetId="11" r:id="rId11"/>
    <sheet name="LN_Einr10" sheetId="12" r:id="rId12"/>
    <sheet name="LN_Einr11" sheetId="13" r:id="rId13"/>
    <sheet name="LN_Einr12" sheetId="14" r:id="rId14"/>
    <sheet name="LN_Einr13" sheetId="15" r:id="rId15"/>
    <sheet name="LN_Einr14" sheetId="17" r:id="rId16"/>
    <sheet name="LN_Einr15" sheetId="18" r:id="rId17"/>
    <sheet name="LN_Einr16" sheetId="16" r:id="rId18"/>
    <sheet name="LN_Einr17" sheetId="19" r:id="rId19"/>
    <sheet name="LN_Einr18" sheetId="20" r:id="rId20"/>
    <sheet name="LN_Einr19" sheetId="21" r:id="rId21"/>
    <sheet name="LN_Einr20" sheetId="22" r:id="rId22"/>
    <sheet name="LN_Einr21" sheetId="23" r:id="rId23"/>
    <sheet name="LN_Einr22" sheetId="24" r:id="rId24"/>
    <sheet name="LN_Einr23" sheetId="25" r:id="rId25"/>
    <sheet name="LN_Einr24" sheetId="27" r:id="rId26"/>
    <sheet name="LN_Einr25" sheetId="29" r:id="rId27"/>
    <sheet name="LN_Einr26" sheetId="28" r:id="rId28"/>
    <sheet name="LN_Einr27" sheetId="26" r:id="rId29"/>
    <sheet name="LN_Einr28" sheetId="30" r:id="rId30"/>
    <sheet name="LN_Einr29" sheetId="31" r:id="rId31"/>
    <sheet name="LN_Einr30" sheetId="32" r:id="rId32"/>
    <sheet name="LN_Einr31" sheetId="33" r:id="rId33"/>
    <sheet name="LN_Einr32" sheetId="34" r:id="rId34"/>
    <sheet name="LN_Einr33" sheetId="35" r:id="rId35"/>
    <sheet name="LN_Einr34" sheetId="36" r:id="rId36"/>
    <sheet name="LN_Einr35" sheetId="37" r:id="rId37"/>
    <sheet name="LN_Einr36" sheetId="38" r:id="rId38"/>
    <sheet name="LN_Einr37" sheetId="39" r:id="rId39"/>
    <sheet name="LN_Einr38" sheetId="40" r:id="rId40"/>
    <sheet name="LN_Einr39" sheetId="41" r:id="rId41"/>
    <sheet name="LN_Einr40" sheetId="42" r:id="rId42"/>
  </sheets>
  <definedNames>
    <definedName name="_xlnm.Print_Area" localSheetId="2">LN_Einr1!$B$1:$O$61</definedName>
    <definedName name="_xlnm.Print_Area" localSheetId="11">LN_Einr10!$B$1:$O$61</definedName>
    <definedName name="_xlnm.Print_Area" localSheetId="12">LN_Einr11!$B$1:$O$61</definedName>
    <definedName name="_xlnm.Print_Area" localSheetId="13">LN_Einr12!$B$1:$O$61</definedName>
    <definedName name="_xlnm.Print_Area" localSheetId="14">LN_Einr13!$B$1:$O$61</definedName>
    <definedName name="_xlnm.Print_Area" localSheetId="15">LN_Einr14!$B$1:$O$61</definedName>
    <definedName name="_xlnm.Print_Area" localSheetId="16">LN_Einr15!$B$1:$O$61</definedName>
    <definedName name="_xlnm.Print_Area" localSheetId="17">LN_Einr16!$B$1:$O$61</definedName>
    <definedName name="_xlnm.Print_Area" localSheetId="18">LN_Einr17!$B$1:$O$61</definedName>
    <definedName name="_xlnm.Print_Area" localSheetId="19">LN_Einr18!$B$1:$O$61</definedName>
    <definedName name="_xlnm.Print_Area" localSheetId="20">LN_Einr19!$B$1:$O$61</definedName>
    <definedName name="_xlnm.Print_Area" localSheetId="3">LN_Einr2!$B$1:$O$61</definedName>
    <definedName name="_xlnm.Print_Area" localSheetId="21">LN_Einr20!$B$1:$O$61</definedName>
    <definedName name="_xlnm.Print_Area" localSheetId="22">LN_Einr21!$B$1:$O$61</definedName>
    <definedName name="_xlnm.Print_Area" localSheetId="23">LN_Einr22!$B$1:$O$61</definedName>
    <definedName name="_xlnm.Print_Area" localSheetId="24">LN_Einr23!$B$1:$O$61</definedName>
    <definedName name="_xlnm.Print_Area" localSheetId="25">LN_Einr24!$B$1:$O$61</definedName>
    <definedName name="_xlnm.Print_Area" localSheetId="26">LN_Einr25!$B$1:$O$61</definedName>
    <definedName name="_xlnm.Print_Area" localSheetId="27">LN_Einr26!$B$1:$O$61</definedName>
    <definedName name="_xlnm.Print_Area" localSheetId="28">LN_Einr27!$B$1:$O$61</definedName>
    <definedName name="_xlnm.Print_Area" localSheetId="29">LN_Einr28!$B$1:$O$61</definedName>
    <definedName name="_xlnm.Print_Area" localSheetId="30">LN_Einr29!$B$1:$O$61</definedName>
    <definedName name="_xlnm.Print_Area" localSheetId="4">LN_Einr3!$B$1:$O$61</definedName>
    <definedName name="_xlnm.Print_Area" localSheetId="31">LN_Einr30!$B$1:$O$61</definedName>
    <definedName name="_xlnm.Print_Area" localSheetId="32">LN_Einr31!$B$1:$O$61</definedName>
    <definedName name="_xlnm.Print_Area" localSheetId="33">LN_Einr32!$B$1:$O$61</definedName>
    <definedName name="_xlnm.Print_Area" localSheetId="34">LN_Einr33!$B$1:$O$61</definedName>
    <definedName name="_xlnm.Print_Area" localSheetId="35">LN_Einr34!$B$1:$O$61</definedName>
    <definedName name="_xlnm.Print_Area" localSheetId="36">LN_Einr35!$B$1:$O$61</definedName>
    <definedName name="_xlnm.Print_Area" localSheetId="37">LN_Einr36!$B$1:$O$61</definedName>
    <definedName name="_xlnm.Print_Area" localSheetId="38">LN_Einr37!$B$1:$O$61</definedName>
    <definedName name="_xlnm.Print_Area" localSheetId="39">LN_Einr38!$B$1:$O$61</definedName>
    <definedName name="_xlnm.Print_Area" localSheetId="40">LN_Einr39!$B$1:$O$61</definedName>
    <definedName name="_xlnm.Print_Area" localSheetId="5">LN_Einr4!$B$1:$O$61</definedName>
    <definedName name="_xlnm.Print_Area" localSheetId="41">LN_Einr40!$B$1:$O$61</definedName>
    <definedName name="_xlnm.Print_Area" localSheetId="6">LN_Einr5!$B$1:$O$61</definedName>
    <definedName name="_xlnm.Print_Area" localSheetId="7">LN_Einr6!$B$1:$O$61</definedName>
    <definedName name="_xlnm.Print_Area" localSheetId="8">LN_Einr7!$B$1:$O$61</definedName>
    <definedName name="_xlnm.Print_Area" localSheetId="9">LN_Einr8!$B$1:$O$61</definedName>
    <definedName name="_xlnm.Print_Area" localSheetId="10">LN_Einr9!$B$1:$O$61</definedName>
    <definedName name="_xlnm.Print_Area" localSheetId="1">Zusammenfassung!$B$1:$P$107</definedName>
  </definedNames>
  <calcPr calcId="162913"/>
</workbook>
</file>

<file path=xl/calcChain.xml><?xml version="1.0" encoding="utf-8"?>
<calcChain xmlns="http://schemas.openxmlformats.org/spreadsheetml/2006/main">
  <c r="M77" i="2" l="1"/>
  <c r="L80" i="2"/>
  <c r="J11" i="4"/>
  <c r="O1" i="2" l="1"/>
  <c r="E45" i="3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44" i="3"/>
  <c r="E28" i="3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27" i="3"/>
  <c r="B66" i="3"/>
  <c r="B65" i="3"/>
  <c r="B64" i="3"/>
  <c r="B63" i="3"/>
  <c r="B62" i="3"/>
  <c r="B61" i="3"/>
  <c r="B60" i="3"/>
  <c r="B59" i="3"/>
  <c r="B58" i="3"/>
  <c r="B55" i="3"/>
  <c r="B54" i="3"/>
  <c r="B53" i="3"/>
  <c r="B52" i="3"/>
  <c r="B51" i="3"/>
  <c r="B50" i="3"/>
  <c r="B49" i="3"/>
  <c r="B48" i="3"/>
  <c r="B47" i="3"/>
  <c r="B46" i="3"/>
  <c r="B45" i="3"/>
  <c r="B44" i="3"/>
  <c r="B42" i="3"/>
  <c r="B41" i="3"/>
  <c r="B40" i="3"/>
  <c r="B39" i="3"/>
  <c r="B38" i="3"/>
  <c r="B37" i="3"/>
  <c r="B36" i="3"/>
  <c r="B35" i="3"/>
  <c r="B34" i="3"/>
  <c r="B33" i="3"/>
  <c r="B30" i="3"/>
  <c r="B29" i="3"/>
  <c r="B28" i="3"/>
  <c r="B27" i="3"/>
  <c r="B26" i="3"/>
  <c r="C11" i="3"/>
  <c r="C10" i="3"/>
  <c r="C9" i="3"/>
  <c r="C8" i="3"/>
  <c r="C7" i="3"/>
  <c r="C6" i="3"/>
  <c r="D5" i="1" l="1"/>
  <c r="L2" i="1"/>
  <c r="C2" i="1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K23" i="2" l="1"/>
  <c r="K24" i="2"/>
  <c r="G74" i="2"/>
  <c r="K74" i="2"/>
  <c r="K25" i="2"/>
  <c r="K26" i="2"/>
  <c r="K27" i="2"/>
  <c r="K28" i="2"/>
  <c r="K29" i="2"/>
  <c r="K30" i="2"/>
  <c r="K31" i="2"/>
  <c r="K32" i="2"/>
  <c r="G82" i="2"/>
  <c r="K82" i="2"/>
  <c r="K33" i="2"/>
  <c r="G83" i="2"/>
  <c r="K83" i="2"/>
  <c r="K34" i="2"/>
  <c r="K35" i="2"/>
  <c r="K36" i="2"/>
  <c r="K37" i="2"/>
  <c r="K38" i="2"/>
  <c r="K39" i="2"/>
  <c r="K40" i="2"/>
  <c r="G90" i="2"/>
  <c r="K90" i="2"/>
  <c r="K41" i="2"/>
  <c r="G91" i="2"/>
  <c r="K91" i="2"/>
  <c r="K42" i="2"/>
  <c r="K43" i="2"/>
  <c r="K44" i="2"/>
  <c r="K45" i="2"/>
  <c r="K46" i="2"/>
  <c r="J23" i="2"/>
  <c r="J24" i="2"/>
  <c r="J25" i="2"/>
  <c r="F75" i="2"/>
  <c r="J75" i="2"/>
  <c r="J26" i="2"/>
  <c r="J27" i="2"/>
  <c r="J28" i="2"/>
  <c r="J29" i="2"/>
  <c r="J30" i="2"/>
  <c r="J31" i="2"/>
  <c r="J32" i="2"/>
  <c r="J33" i="2"/>
  <c r="F83" i="2"/>
  <c r="J83" i="2"/>
  <c r="J34" i="2"/>
  <c r="J35" i="2"/>
  <c r="J36" i="2"/>
  <c r="J37" i="2"/>
  <c r="J38" i="2"/>
  <c r="J39" i="2"/>
  <c r="J40" i="2"/>
  <c r="J41" i="2"/>
  <c r="F91" i="2"/>
  <c r="J91" i="2"/>
  <c r="J42" i="2"/>
  <c r="J43" i="2"/>
  <c r="J44" i="2"/>
  <c r="J45" i="2"/>
  <c r="J46" i="2"/>
  <c r="J47" i="2"/>
  <c r="D7" i="8"/>
  <c r="D6" i="8"/>
  <c r="L5" i="8"/>
  <c r="D5" i="8"/>
  <c r="D7" i="10"/>
  <c r="D6" i="10"/>
  <c r="L5" i="10"/>
  <c r="D5" i="10"/>
  <c r="D7" i="12"/>
  <c r="D6" i="12"/>
  <c r="L5" i="12"/>
  <c r="D5" i="12"/>
  <c r="D7" i="14"/>
  <c r="D6" i="14"/>
  <c r="L5" i="14"/>
  <c r="D5" i="14"/>
  <c r="D7" i="17"/>
  <c r="D6" i="17"/>
  <c r="L5" i="17"/>
  <c r="D5" i="17"/>
  <c r="D7" i="20"/>
  <c r="D6" i="20"/>
  <c r="L5" i="20"/>
  <c r="D5" i="20"/>
  <c r="D7" i="22"/>
  <c r="D6" i="22"/>
  <c r="L5" i="22"/>
  <c r="D5" i="22"/>
  <c r="D7" i="24"/>
  <c r="D6" i="24"/>
  <c r="L5" i="24"/>
  <c r="D5" i="24"/>
  <c r="D7" i="27"/>
  <c r="D6" i="27"/>
  <c r="L5" i="27"/>
  <c r="D5" i="27"/>
  <c r="D7" i="28"/>
  <c r="D6" i="28"/>
  <c r="L5" i="28"/>
  <c r="D5" i="28"/>
  <c r="D7" i="26"/>
  <c r="D6" i="26"/>
  <c r="L5" i="26"/>
  <c r="D5" i="26"/>
  <c r="D7" i="30"/>
  <c r="D6" i="30"/>
  <c r="L5" i="30"/>
  <c r="D5" i="30"/>
  <c r="D7" i="32"/>
  <c r="D6" i="32"/>
  <c r="L5" i="32"/>
  <c r="D5" i="32"/>
  <c r="D7" i="34"/>
  <c r="D6" i="34"/>
  <c r="L5" i="34"/>
  <c r="D5" i="34"/>
  <c r="D7" i="36"/>
  <c r="D6" i="36"/>
  <c r="L5" i="36"/>
  <c r="D5" i="36"/>
  <c r="D7" i="38"/>
  <c r="D6" i="38"/>
  <c r="L5" i="38"/>
  <c r="D5" i="38"/>
  <c r="D7" i="40"/>
  <c r="D6" i="40"/>
  <c r="L5" i="40"/>
  <c r="D5" i="40"/>
  <c r="D7" i="42"/>
  <c r="D6" i="42"/>
  <c r="L5" i="42"/>
  <c r="N7" i="42" s="1"/>
  <c r="L47" i="2" s="1"/>
  <c r="D5" i="42"/>
  <c r="D7" i="41"/>
  <c r="D6" i="41"/>
  <c r="L5" i="41"/>
  <c r="D5" i="41"/>
  <c r="D7" i="39"/>
  <c r="D6" i="39"/>
  <c r="L5" i="39"/>
  <c r="D5" i="39"/>
  <c r="D7" i="37"/>
  <c r="D6" i="37"/>
  <c r="L5" i="37"/>
  <c r="D5" i="37"/>
  <c r="D7" i="35"/>
  <c r="D6" i="35"/>
  <c r="L5" i="35"/>
  <c r="D5" i="35"/>
  <c r="D7" i="33"/>
  <c r="D6" i="33"/>
  <c r="L5" i="33"/>
  <c r="D5" i="33"/>
  <c r="D7" i="31"/>
  <c r="D6" i="31"/>
  <c r="L5" i="31"/>
  <c r="N7" i="31" s="1"/>
  <c r="L36" i="2" s="1"/>
  <c r="D5" i="31"/>
  <c r="D7" i="29"/>
  <c r="D6" i="29"/>
  <c r="L5" i="29"/>
  <c r="D5" i="29"/>
  <c r="D7" i="25"/>
  <c r="D6" i="25"/>
  <c r="L5" i="25"/>
  <c r="N7" i="25" s="1"/>
  <c r="L30" i="2" s="1"/>
  <c r="D5" i="25"/>
  <c r="D7" i="23"/>
  <c r="D6" i="23"/>
  <c r="L5" i="23"/>
  <c r="D5" i="23"/>
  <c r="D7" i="21"/>
  <c r="D6" i="21"/>
  <c r="L5" i="21"/>
  <c r="D5" i="21"/>
  <c r="D7" i="19"/>
  <c r="D6" i="19"/>
  <c r="L5" i="19"/>
  <c r="D5" i="19"/>
  <c r="D7" i="16"/>
  <c r="D6" i="16"/>
  <c r="L5" i="16"/>
  <c r="N7" i="16"/>
  <c r="L23" i="2" s="1"/>
  <c r="D5" i="16"/>
  <c r="D7" i="18"/>
  <c r="D6" i="18"/>
  <c r="L5" i="18"/>
  <c r="D5" i="18"/>
  <c r="D7" i="15"/>
  <c r="D6" i="15"/>
  <c r="L5" i="15"/>
  <c r="D5" i="15"/>
  <c r="D7" i="13"/>
  <c r="D6" i="13"/>
  <c r="L5" i="13"/>
  <c r="D5" i="13"/>
  <c r="D7" i="11"/>
  <c r="D6" i="11"/>
  <c r="L5" i="11"/>
  <c r="D5" i="11"/>
  <c r="D7" i="9"/>
  <c r="D6" i="9"/>
  <c r="L5" i="9"/>
  <c r="D5" i="9"/>
  <c r="D7" i="7"/>
  <c r="D6" i="7"/>
  <c r="L5" i="7"/>
  <c r="D5" i="7"/>
  <c r="D7" i="6"/>
  <c r="D6" i="6"/>
  <c r="L5" i="6"/>
  <c r="N7" i="6" s="1"/>
  <c r="L11" i="2" s="1"/>
  <c r="D5" i="6"/>
  <c r="D7" i="5"/>
  <c r="D6" i="5"/>
  <c r="L5" i="5"/>
  <c r="D5" i="5"/>
  <c r="M31" i="42"/>
  <c r="G30" i="42"/>
  <c r="K47" i="2" s="1"/>
  <c r="G97" i="2" s="1"/>
  <c r="K97" i="2" s="1"/>
  <c r="G30" i="42" a="1"/>
  <c r="F30" i="42" a="1"/>
  <c r="F30" i="42"/>
  <c r="I29" i="42"/>
  <c r="I28" i="42"/>
  <c r="K28" i="42"/>
  <c r="I27" i="42"/>
  <c r="K27" i="42"/>
  <c r="I26" i="42"/>
  <c r="K26" i="42"/>
  <c r="I25" i="42"/>
  <c r="K25" i="42"/>
  <c r="I24" i="42"/>
  <c r="K24" i="42"/>
  <c r="I23" i="42"/>
  <c r="K23" i="42"/>
  <c r="I22" i="42"/>
  <c r="K22" i="42"/>
  <c r="I21" i="42"/>
  <c r="K21" i="42"/>
  <c r="I20" i="42"/>
  <c r="K20" i="42"/>
  <c r="I19" i="42"/>
  <c r="K19" i="42"/>
  <c r="I18" i="42"/>
  <c r="K18" i="42"/>
  <c r="I17" i="42"/>
  <c r="K17" i="42"/>
  <c r="I16" i="42"/>
  <c r="K16" i="42" s="1"/>
  <c r="I15" i="42"/>
  <c r="K15" i="42" s="1"/>
  <c r="I14" i="42"/>
  <c r="K14" i="42"/>
  <c r="I13" i="42"/>
  <c r="K13" i="42" s="1"/>
  <c r="I12" i="42"/>
  <c r="K12" i="42" s="1"/>
  <c r="I11" i="42"/>
  <c r="K11" i="42" s="1"/>
  <c r="L2" i="42"/>
  <c r="C2" i="42"/>
  <c r="M1" i="42"/>
  <c r="B28" i="42" s="1"/>
  <c r="M31" i="41"/>
  <c r="K30" i="41"/>
  <c r="G30" i="41"/>
  <c r="G30" i="41" a="1"/>
  <c r="F30" i="41" a="1"/>
  <c r="F30" i="41"/>
  <c r="I29" i="41"/>
  <c r="I28" i="41"/>
  <c r="K28" i="41"/>
  <c r="I27" i="41"/>
  <c r="K27" i="41"/>
  <c r="I26" i="41"/>
  <c r="K26" i="41"/>
  <c r="I25" i="41"/>
  <c r="K25" i="41"/>
  <c r="I24" i="41"/>
  <c r="K24" i="41"/>
  <c r="I23" i="41"/>
  <c r="K23" i="41"/>
  <c r="I22" i="41"/>
  <c r="K22" i="41"/>
  <c r="I21" i="41"/>
  <c r="K21" i="41"/>
  <c r="I20" i="41"/>
  <c r="K20" i="41"/>
  <c r="I19" i="41"/>
  <c r="K19" i="41"/>
  <c r="I18" i="41"/>
  <c r="K18" i="41"/>
  <c r="I17" i="41"/>
  <c r="K17" i="41"/>
  <c r="I16" i="41"/>
  <c r="K16" i="41"/>
  <c r="I15" i="41"/>
  <c r="K15" i="41"/>
  <c r="I14" i="41"/>
  <c r="K14" i="41"/>
  <c r="I13" i="41"/>
  <c r="K13" i="41"/>
  <c r="I12" i="41"/>
  <c r="K12" i="41"/>
  <c r="I11" i="41"/>
  <c r="K11" i="41"/>
  <c r="N7" i="41"/>
  <c r="L46" i="2" s="1"/>
  <c r="L2" i="41"/>
  <c r="C2" i="41"/>
  <c r="M1" i="41"/>
  <c r="B18" i="41" s="1"/>
  <c r="M31" i="40"/>
  <c r="K30" i="40"/>
  <c r="G30" i="40"/>
  <c r="G30" i="40" a="1"/>
  <c r="F30" i="40"/>
  <c r="I30" i="40"/>
  <c r="F30" i="40" a="1"/>
  <c r="I29" i="40"/>
  <c r="I28" i="40"/>
  <c r="K28" i="40"/>
  <c r="I27" i="40"/>
  <c r="K27" i="40"/>
  <c r="I26" i="40"/>
  <c r="K26" i="40"/>
  <c r="I25" i="40"/>
  <c r="K25" i="40"/>
  <c r="I24" i="40"/>
  <c r="K24" i="40"/>
  <c r="I23" i="40"/>
  <c r="K23" i="40"/>
  <c r="I22" i="40"/>
  <c r="K22" i="40"/>
  <c r="I21" i="40"/>
  <c r="K21" i="40"/>
  <c r="I20" i="40"/>
  <c r="K20" i="40"/>
  <c r="I19" i="40"/>
  <c r="K19" i="40"/>
  <c r="I18" i="40"/>
  <c r="K18" i="40"/>
  <c r="I17" i="40"/>
  <c r="K17" i="40"/>
  <c r="I16" i="40"/>
  <c r="K16" i="40"/>
  <c r="I15" i="40"/>
  <c r="K15" i="40"/>
  <c r="I14" i="40"/>
  <c r="K14" i="40"/>
  <c r="I13" i="40"/>
  <c r="K13" i="40"/>
  <c r="I12" i="40"/>
  <c r="K12" i="40"/>
  <c r="I11" i="40"/>
  <c r="K11" i="40"/>
  <c r="N7" i="40"/>
  <c r="L45" i="2" s="1"/>
  <c r="L2" i="40"/>
  <c r="C2" i="40"/>
  <c r="M1" i="40"/>
  <c r="M31" i="39"/>
  <c r="G30" i="39"/>
  <c r="G30" i="39" a="1"/>
  <c r="F30" i="39" a="1"/>
  <c r="F30" i="39"/>
  <c r="I30" i="39"/>
  <c r="I29" i="39"/>
  <c r="I28" i="39"/>
  <c r="K28" i="39"/>
  <c r="I27" i="39"/>
  <c r="K27" i="39"/>
  <c r="K26" i="39"/>
  <c r="I26" i="39"/>
  <c r="K25" i="39"/>
  <c r="I25" i="39"/>
  <c r="I24" i="39"/>
  <c r="K24" i="39"/>
  <c r="I23" i="39"/>
  <c r="K23" i="39"/>
  <c r="I22" i="39"/>
  <c r="K22" i="39"/>
  <c r="K21" i="39"/>
  <c r="I21" i="39"/>
  <c r="I20" i="39"/>
  <c r="K20" i="39"/>
  <c r="I19" i="39"/>
  <c r="K19" i="39"/>
  <c r="K18" i="39"/>
  <c r="I18" i="39"/>
  <c r="K17" i="39"/>
  <c r="I17" i="39"/>
  <c r="I16" i="39"/>
  <c r="K16" i="39"/>
  <c r="I15" i="39"/>
  <c r="K15" i="39"/>
  <c r="I14" i="39"/>
  <c r="K14" i="39"/>
  <c r="K13" i="39"/>
  <c r="I13" i="39"/>
  <c r="I12" i="39"/>
  <c r="K12" i="39"/>
  <c r="I11" i="39"/>
  <c r="K11" i="39"/>
  <c r="L2" i="39"/>
  <c r="C2" i="39"/>
  <c r="M1" i="39"/>
  <c r="B17" i="39" s="1"/>
  <c r="M31" i="38"/>
  <c r="G30" i="38"/>
  <c r="G30" i="38" a="1"/>
  <c r="F30" i="38" a="1"/>
  <c r="F30" i="38"/>
  <c r="I29" i="38"/>
  <c r="K28" i="38"/>
  <c r="I28" i="38"/>
  <c r="I27" i="38"/>
  <c r="K27" i="38"/>
  <c r="I26" i="38"/>
  <c r="K26" i="38"/>
  <c r="K25" i="38"/>
  <c r="I25" i="38"/>
  <c r="K24" i="38"/>
  <c r="I24" i="38"/>
  <c r="I23" i="38"/>
  <c r="K23" i="38"/>
  <c r="I22" i="38"/>
  <c r="K22" i="38"/>
  <c r="K21" i="38"/>
  <c r="I21" i="38"/>
  <c r="K20" i="38"/>
  <c r="I20" i="38"/>
  <c r="K19" i="38"/>
  <c r="I19" i="38"/>
  <c r="K18" i="38"/>
  <c r="I18" i="38"/>
  <c r="K17" i="38"/>
  <c r="I17" i="38"/>
  <c r="K16" i="38"/>
  <c r="I16" i="38"/>
  <c r="K15" i="38"/>
  <c r="I15" i="38"/>
  <c r="K14" i="38"/>
  <c r="I14" i="38"/>
  <c r="K13" i="38"/>
  <c r="I13" i="38"/>
  <c r="K12" i="38"/>
  <c r="I12" i="38"/>
  <c r="K11" i="38"/>
  <c r="K30" i="38"/>
  <c r="I11" i="38"/>
  <c r="N7" i="38"/>
  <c r="L43" i="2" s="1"/>
  <c r="L2" i="38"/>
  <c r="C2" i="38"/>
  <c r="M1" i="38"/>
  <c r="B28" i="38" s="1"/>
  <c r="M31" i="37"/>
  <c r="I30" i="37"/>
  <c r="G30" i="37"/>
  <c r="G30" i="37" a="1"/>
  <c r="F30" i="37" a="1"/>
  <c r="F30" i="37"/>
  <c r="I29" i="37"/>
  <c r="K28" i="37"/>
  <c r="I28" i="37"/>
  <c r="K27" i="37"/>
  <c r="I27" i="37"/>
  <c r="K26" i="37"/>
  <c r="I26" i="37"/>
  <c r="K25" i="37"/>
  <c r="I25" i="37"/>
  <c r="K24" i="37"/>
  <c r="I24" i="37"/>
  <c r="K23" i="37"/>
  <c r="I23" i="37"/>
  <c r="K22" i="37"/>
  <c r="I22" i="37"/>
  <c r="K21" i="37"/>
  <c r="I21" i="37"/>
  <c r="K20" i="37"/>
  <c r="I20" i="37"/>
  <c r="K19" i="37"/>
  <c r="I19" i="37"/>
  <c r="K18" i="37"/>
  <c r="I18" i="37"/>
  <c r="K17" i="37"/>
  <c r="I17" i="37"/>
  <c r="K16" i="37"/>
  <c r="I16" i="37"/>
  <c r="K15" i="37"/>
  <c r="I15" i="37"/>
  <c r="I14" i="37"/>
  <c r="K14" i="37"/>
  <c r="K13" i="37"/>
  <c r="I13" i="37"/>
  <c r="I12" i="37"/>
  <c r="K12" i="37"/>
  <c r="K11" i="37"/>
  <c r="I11" i="37"/>
  <c r="L2" i="37"/>
  <c r="C2" i="37"/>
  <c r="M1" i="37"/>
  <c r="B22" i="37" s="1"/>
  <c r="M31" i="36"/>
  <c r="G30" i="36"/>
  <c r="G30" i="36" a="1"/>
  <c r="F30" i="36" a="1"/>
  <c r="F30" i="36"/>
  <c r="I30" i="36"/>
  <c r="I29" i="36"/>
  <c r="K28" i="36"/>
  <c r="I28" i="36"/>
  <c r="K27" i="36"/>
  <c r="I27" i="36"/>
  <c r="K26" i="36"/>
  <c r="I26" i="36"/>
  <c r="K25" i="36"/>
  <c r="I25" i="36"/>
  <c r="I24" i="36"/>
  <c r="K24" i="36"/>
  <c r="K23" i="36"/>
  <c r="I23" i="36"/>
  <c r="K22" i="36"/>
  <c r="I22" i="36"/>
  <c r="K21" i="36"/>
  <c r="I21" i="36"/>
  <c r="I20" i="36"/>
  <c r="K20" i="36"/>
  <c r="K19" i="36"/>
  <c r="I19" i="36"/>
  <c r="K18" i="36"/>
  <c r="I18" i="36"/>
  <c r="I17" i="36"/>
  <c r="K17" i="36"/>
  <c r="I16" i="36"/>
  <c r="K16" i="36"/>
  <c r="I15" i="36"/>
  <c r="K15" i="36"/>
  <c r="I14" i="36"/>
  <c r="K14" i="36"/>
  <c r="I13" i="36"/>
  <c r="K13" i="36"/>
  <c r="I12" i="36"/>
  <c r="K12" i="36"/>
  <c r="I11" i="36"/>
  <c r="K11" i="36"/>
  <c r="N7" i="36"/>
  <c r="L41" i="2" s="1"/>
  <c r="L2" i="36"/>
  <c r="C2" i="36"/>
  <c r="M1" i="36"/>
  <c r="B28" i="36" s="1"/>
  <c r="M31" i="35"/>
  <c r="G30" i="35" a="1"/>
  <c r="G30" i="35"/>
  <c r="F30" i="35" a="1"/>
  <c r="F30" i="35"/>
  <c r="I29" i="35"/>
  <c r="I28" i="35"/>
  <c r="K28" i="35"/>
  <c r="I27" i="35"/>
  <c r="K27" i="35"/>
  <c r="I26" i="35"/>
  <c r="K26" i="35"/>
  <c r="I25" i="35"/>
  <c r="K25" i="35"/>
  <c r="I24" i="35"/>
  <c r="K24" i="35"/>
  <c r="I23" i="35"/>
  <c r="K23" i="35"/>
  <c r="I22" i="35"/>
  <c r="K22" i="35"/>
  <c r="I21" i="35"/>
  <c r="K21" i="35"/>
  <c r="I20" i="35"/>
  <c r="K20" i="35"/>
  <c r="I19" i="35"/>
  <c r="K19" i="35"/>
  <c r="I18" i="35"/>
  <c r="K18" i="35"/>
  <c r="I17" i="35"/>
  <c r="K17" i="35"/>
  <c r="I16" i="35"/>
  <c r="K16" i="35"/>
  <c r="I15" i="35"/>
  <c r="K15" i="35"/>
  <c r="I14" i="35"/>
  <c r="K14" i="35"/>
  <c r="I13" i="35"/>
  <c r="K13" i="35"/>
  <c r="I12" i="35"/>
  <c r="K12" i="35"/>
  <c r="I11" i="35"/>
  <c r="K11" i="35"/>
  <c r="N7" i="35"/>
  <c r="L40" i="2" s="1"/>
  <c r="L2" i="35"/>
  <c r="C2" i="35"/>
  <c r="M1" i="35"/>
  <c r="B28" i="35" s="1"/>
  <c r="M31" i="34"/>
  <c r="G30" i="34"/>
  <c r="G30" i="34" a="1"/>
  <c r="F30" i="34"/>
  <c r="I30" i="34"/>
  <c r="F30" i="34" a="1"/>
  <c r="I29" i="34"/>
  <c r="I28" i="34"/>
  <c r="K28" i="34"/>
  <c r="I27" i="34"/>
  <c r="K27" i="34"/>
  <c r="I26" i="34"/>
  <c r="K26" i="34"/>
  <c r="I25" i="34"/>
  <c r="K25" i="34"/>
  <c r="I24" i="34"/>
  <c r="K24" i="34"/>
  <c r="I23" i="34"/>
  <c r="K23" i="34"/>
  <c r="I22" i="34"/>
  <c r="K22" i="34"/>
  <c r="I21" i="34"/>
  <c r="K21" i="34"/>
  <c r="I20" i="34"/>
  <c r="K20" i="34"/>
  <c r="I19" i="34"/>
  <c r="K19" i="34"/>
  <c r="I18" i="34"/>
  <c r="K18" i="34"/>
  <c r="I17" i="34"/>
  <c r="K17" i="34"/>
  <c r="I16" i="34"/>
  <c r="K16" i="34"/>
  <c r="I15" i="34"/>
  <c r="K15" i="34"/>
  <c r="I14" i="34"/>
  <c r="K14" i="34"/>
  <c r="I13" i="34"/>
  <c r="K13" i="34"/>
  <c r="I12" i="34"/>
  <c r="K12" i="34"/>
  <c r="I11" i="34"/>
  <c r="K11" i="34"/>
  <c r="L2" i="34"/>
  <c r="C2" i="34"/>
  <c r="M1" i="34"/>
  <c r="B28" i="34" s="1"/>
  <c r="M31" i="33"/>
  <c r="K30" i="33"/>
  <c r="G30" i="33"/>
  <c r="G30" i="33" a="1"/>
  <c r="F30" i="33"/>
  <c r="F30" i="33" a="1"/>
  <c r="I29" i="33"/>
  <c r="I28" i="33"/>
  <c r="K28" i="33"/>
  <c r="I27" i="33"/>
  <c r="K27" i="33"/>
  <c r="I26" i="33"/>
  <c r="K26" i="33"/>
  <c r="I25" i="33"/>
  <c r="K25" i="33"/>
  <c r="I24" i="33"/>
  <c r="K24" i="33"/>
  <c r="I23" i="33"/>
  <c r="K23" i="33"/>
  <c r="I22" i="33"/>
  <c r="K22" i="33"/>
  <c r="I21" i="33"/>
  <c r="K21" i="33"/>
  <c r="I20" i="33"/>
  <c r="K20" i="33"/>
  <c r="I19" i="33"/>
  <c r="K19" i="33"/>
  <c r="I18" i="33"/>
  <c r="K18" i="33"/>
  <c r="I17" i="33"/>
  <c r="K17" i="33"/>
  <c r="I16" i="33"/>
  <c r="K16" i="33"/>
  <c r="I15" i="33"/>
  <c r="K15" i="33"/>
  <c r="I14" i="33"/>
  <c r="K14" i="33"/>
  <c r="I13" i="33"/>
  <c r="K13" i="33"/>
  <c r="I12" i="33"/>
  <c r="K12" i="33"/>
  <c r="I11" i="33"/>
  <c r="K11" i="33"/>
  <c r="L2" i="33"/>
  <c r="C2" i="33"/>
  <c r="M1" i="33"/>
  <c r="B21" i="33" s="1"/>
  <c r="M31" i="32"/>
  <c r="G30" i="32" a="1"/>
  <c r="G30" i="32"/>
  <c r="F30" i="32"/>
  <c r="F30" i="32" a="1"/>
  <c r="I29" i="32"/>
  <c r="I28" i="32"/>
  <c r="K28" i="32"/>
  <c r="I27" i="32"/>
  <c r="K27" i="32"/>
  <c r="I26" i="32"/>
  <c r="K26" i="32"/>
  <c r="I25" i="32"/>
  <c r="K25" i="32"/>
  <c r="I24" i="32"/>
  <c r="K24" i="32"/>
  <c r="I23" i="32"/>
  <c r="K23" i="32"/>
  <c r="I22" i="32"/>
  <c r="K22" i="32"/>
  <c r="I21" i="32"/>
  <c r="K21" i="32"/>
  <c r="I20" i="32"/>
  <c r="K20" i="32"/>
  <c r="I19" i="32"/>
  <c r="K19" i="32"/>
  <c r="I18" i="32"/>
  <c r="K18" i="32"/>
  <c r="I17" i="32"/>
  <c r="K17" i="32"/>
  <c r="I16" i="32"/>
  <c r="K16" i="32"/>
  <c r="I15" i="32"/>
  <c r="K15" i="32"/>
  <c r="I14" i="32"/>
  <c r="K14" i="32"/>
  <c r="I13" i="32"/>
  <c r="K13" i="32"/>
  <c r="I12" i="32"/>
  <c r="K12" i="32"/>
  <c r="I11" i="32"/>
  <c r="K11" i="32"/>
  <c r="L2" i="32"/>
  <c r="C2" i="32"/>
  <c r="M1" i="32"/>
  <c r="B16" i="32" s="1"/>
  <c r="M31" i="31"/>
  <c r="G30" i="31"/>
  <c r="G30" i="31" a="1"/>
  <c r="F30" i="31" a="1"/>
  <c r="F30" i="31"/>
  <c r="I29" i="31"/>
  <c r="I28" i="31"/>
  <c r="K28" i="31"/>
  <c r="I27" i="31"/>
  <c r="K27" i="31"/>
  <c r="I26" i="31"/>
  <c r="K26" i="31"/>
  <c r="I25" i="31"/>
  <c r="K25" i="31"/>
  <c r="I24" i="31"/>
  <c r="K24" i="31"/>
  <c r="I23" i="31"/>
  <c r="K23" i="31"/>
  <c r="I22" i="31"/>
  <c r="K22" i="31"/>
  <c r="I21" i="31"/>
  <c r="K21" i="31"/>
  <c r="I20" i="31"/>
  <c r="K20" i="31"/>
  <c r="I19" i="31"/>
  <c r="K19" i="31"/>
  <c r="I18" i="31"/>
  <c r="K18" i="31"/>
  <c r="I17" i="31"/>
  <c r="K17" i="31"/>
  <c r="I16" i="31"/>
  <c r="K16" i="31"/>
  <c r="I15" i="31"/>
  <c r="K15" i="31"/>
  <c r="I14" i="31"/>
  <c r="K14" i="31"/>
  <c r="I13" i="31"/>
  <c r="K13" i="31"/>
  <c r="I12" i="31"/>
  <c r="K12" i="31"/>
  <c r="I11" i="31"/>
  <c r="K11" i="31"/>
  <c r="K30" i="31"/>
  <c r="L2" i="31"/>
  <c r="C2" i="31"/>
  <c r="M1" i="31"/>
  <c r="B26" i="31" s="1"/>
  <c r="M31" i="30"/>
  <c r="G30" i="30"/>
  <c r="G30" i="30" a="1"/>
  <c r="F30" i="30" a="1"/>
  <c r="F30" i="30"/>
  <c r="I30" i="30"/>
  <c r="I29" i="30"/>
  <c r="I28" i="30"/>
  <c r="K28" i="30"/>
  <c r="I27" i="30"/>
  <c r="K27" i="30"/>
  <c r="I26" i="30"/>
  <c r="K26" i="30"/>
  <c r="I25" i="30"/>
  <c r="K25" i="30"/>
  <c r="I24" i="30"/>
  <c r="K24" i="30"/>
  <c r="I23" i="30"/>
  <c r="K23" i="30"/>
  <c r="I22" i="30"/>
  <c r="K22" i="30"/>
  <c r="I21" i="30"/>
  <c r="K21" i="30"/>
  <c r="I20" i="30"/>
  <c r="K20" i="30"/>
  <c r="I19" i="30"/>
  <c r="K19" i="30"/>
  <c r="K18" i="30"/>
  <c r="I18" i="30"/>
  <c r="I17" i="30"/>
  <c r="K17" i="30"/>
  <c r="I16" i="30"/>
  <c r="K16" i="30"/>
  <c r="I15" i="30"/>
  <c r="K15" i="30"/>
  <c r="K14" i="30"/>
  <c r="I14" i="30"/>
  <c r="I13" i="30"/>
  <c r="K13" i="30"/>
  <c r="I12" i="30"/>
  <c r="K12" i="30"/>
  <c r="I11" i="30"/>
  <c r="K11" i="30"/>
  <c r="N7" i="30"/>
  <c r="L35" i="2" s="1"/>
  <c r="L2" i="30"/>
  <c r="C2" i="30"/>
  <c r="M1" i="30"/>
  <c r="B23" i="30" s="1"/>
  <c r="M31" i="29"/>
  <c r="G30" i="29"/>
  <c r="G30" i="29" a="1"/>
  <c r="F30" i="29"/>
  <c r="F30" i="29" a="1"/>
  <c r="I29" i="29"/>
  <c r="K28" i="29"/>
  <c r="I28" i="29"/>
  <c r="I27" i="29"/>
  <c r="K27" i="29"/>
  <c r="K26" i="29"/>
  <c r="I26" i="29"/>
  <c r="I25" i="29"/>
  <c r="K25" i="29"/>
  <c r="K24" i="29"/>
  <c r="I24" i="29"/>
  <c r="I23" i="29"/>
  <c r="K23" i="29"/>
  <c r="K22" i="29"/>
  <c r="I22" i="29"/>
  <c r="K21" i="29"/>
  <c r="I21" i="29"/>
  <c r="K20" i="29"/>
  <c r="I20" i="29"/>
  <c r="I19" i="29"/>
  <c r="K19" i="29"/>
  <c r="K18" i="29"/>
  <c r="I18" i="29"/>
  <c r="I17" i="29"/>
  <c r="K17" i="29"/>
  <c r="K16" i="29"/>
  <c r="I16" i="29"/>
  <c r="I15" i="29"/>
  <c r="K15" i="29"/>
  <c r="K14" i="29"/>
  <c r="I14" i="29"/>
  <c r="K13" i="29"/>
  <c r="I13" i="29"/>
  <c r="I12" i="29"/>
  <c r="K12" i="29"/>
  <c r="I11" i="29"/>
  <c r="K11" i="29"/>
  <c r="N7" i="29"/>
  <c r="L32" i="2" s="1"/>
  <c r="L2" i="29"/>
  <c r="C2" i="29"/>
  <c r="M1" i="29"/>
  <c r="B18" i="29" s="1"/>
  <c r="M31" i="28"/>
  <c r="G30" i="28"/>
  <c r="I30" i="28"/>
  <c r="G30" i="28" a="1"/>
  <c r="F30" i="28" a="1"/>
  <c r="F30" i="28"/>
  <c r="I29" i="28"/>
  <c r="I28" i="28"/>
  <c r="K28" i="28"/>
  <c r="K27" i="28"/>
  <c r="I27" i="28"/>
  <c r="I26" i="28"/>
  <c r="K26" i="28"/>
  <c r="K25" i="28"/>
  <c r="I25" i="28"/>
  <c r="K24" i="28"/>
  <c r="I24" i="28"/>
  <c r="K23" i="28"/>
  <c r="I23" i="28"/>
  <c r="I22" i="28"/>
  <c r="K22" i="28"/>
  <c r="K21" i="28"/>
  <c r="I21" i="28"/>
  <c r="I20" i="28"/>
  <c r="K20" i="28"/>
  <c r="K19" i="28"/>
  <c r="I19" i="28"/>
  <c r="I18" i="28"/>
  <c r="K18" i="28"/>
  <c r="K17" i="28"/>
  <c r="I17" i="28"/>
  <c r="K16" i="28"/>
  <c r="I16" i="28"/>
  <c r="K15" i="28"/>
  <c r="I15" i="28"/>
  <c r="K14" i="28"/>
  <c r="I14" i="28"/>
  <c r="K13" i="28"/>
  <c r="I13" i="28"/>
  <c r="K12" i="28"/>
  <c r="I12" i="28"/>
  <c r="K11" i="28"/>
  <c r="I11" i="28"/>
  <c r="N7" i="28"/>
  <c r="L33" i="2" s="1"/>
  <c r="L2" i="28"/>
  <c r="C2" i="28"/>
  <c r="M1" i="28"/>
  <c r="B25" i="28" s="1"/>
  <c r="M31" i="27"/>
  <c r="I30" i="27"/>
  <c r="G30" i="27" a="1"/>
  <c r="G30" i="27"/>
  <c r="F30" i="27" a="1"/>
  <c r="F30" i="27"/>
  <c r="I29" i="27"/>
  <c r="K28" i="27"/>
  <c r="I28" i="27"/>
  <c r="K27" i="27"/>
  <c r="I27" i="27"/>
  <c r="K26" i="27"/>
  <c r="I26" i="27"/>
  <c r="K25" i="27"/>
  <c r="I25" i="27"/>
  <c r="K24" i="27"/>
  <c r="I24" i="27"/>
  <c r="K23" i="27"/>
  <c r="I23" i="27"/>
  <c r="K22" i="27"/>
  <c r="I22" i="27"/>
  <c r="K21" i="27"/>
  <c r="I21" i="27"/>
  <c r="K20" i="27"/>
  <c r="I20" i="27"/>
  <c r="K19" i="27"/>
  <c r="I19" i="27"/>
  <c r="K18" i="27"/>
  <c r="I18" i="27"/>
  <c r="K17" i="27"/>
  <c r="I17" i="27"/>
  <c r="K16" i="27"/>
  <c r="I16" i="27"/>
  <c r="K15" i="27"/>
  <c r="I15" i="27"/>
  <c r="K14" i="27"/>
  <c r="I14" i="27"/>
  <c r="K13" i="27"/>
  <c r="I13" i="27"/>
  <c r="K12" i="27"/>
  <c r="I12" i="27"/>
  <c r="K11" i="27"/>
  <c r="I11" i="27"/>
  <c r="L2" i="27"/>
  <c r="C2" i="27"/>
  <c r="M1" i="27"/>
  <c r="B26" i="27" s="1"/>
  <c r="M31" i="26"/>
  <c r="G30" i="26" a="1"/>
  <c r="G30" i="26"/>
  <c r="F30" i="26" a="1"/>
  <c r="F30" i="26"/>
  <c r="I29" i="26"/>
  <c r="K28" i="26"/>
  <c r="I28" i="26"/>
  <c r="I27" i="26"/>
  <c r="K27" i="26"/>
  <c r="I26" i="26"/>
  <c r="K26" i="26"/>
  <c r="I25" i="26"/>
  <c r="K25" i="26"/>
  <c r="K24" i="26"/>
  <c r="I24" i="26"/>
  <c r="K23" i="26"/>
  <c r="I23" i="26"/>
  <c r="I22" i="26"/>
  <c r="K22" i="26"/>
  <c r="I21" i="26"/>
  <c r="K21" i="26"/>
  <c r="I20" i="26"/>
  <c r="K20" i="26"/>
  <c r="I19" i="26"/>
  <c r="K19" i="26"/>
  <c r="I18" i="26"/>
  <c r="K18" i="26"/>
  <c r="I17" i="26"/>
  <c r="K17" i="26"/>
  <c r="K16" i="26"/>
  <c r="I16" i="26"/>
  <c r="I15" i="26"/>
  <c r="K15" i="26"/>
  <c r="I14" i="26"/>
  <c r="K14" i="26"/>
  <c r="K13" i="26"/>
  <c r="I13" i="26"/>
  <c r="I12" i="26"/>
  <c r="K12" i="26"/>
  <c r="I11" i="26"/>
  <c r="K11" i="26"/>
  <c r="L2" i="26"/>
  <c r="C2" i="26"/>
  <c r="M1" i="26"/>
  <c r="B28" i="26" s="1"/>
  <c r="M31" i="25"/>
  <c r="G30" i="25" a="1"/>
  <c r="G30" i="25"/>
  <c r="F30" i="25" a="1"/>
  <c r="F30" i="25"/>
  <c r="I30" i="25"/>
  <c r="I29" i="25"/>
  <c r="I28" i="25"/>
  <c r="K28" i="25"/>
  <c r="K27" i="25"/>
  <c r="I27" i="25"/>
  <c r="I26" i="25"/>
  <c r="K26" i="25"/>
  <c r="K25" i="25"/>
  <c r="I25" i="25"/>
  <c r="I24" i="25"/>
  <c r="K24" i="25"/>
  <c r="K23" i="25"/>
  <c r="I23" i="25"/>
  <c r="I22" i="25"/>
  <c r="K22" i="25"/>
  <c r="K21" i="25"/>
  <c r="I21" i="25"/>
  <c r="I20" i="25"/>
  <c r="K20" i="25"/>
  <c r="I19" i="25"/>
  <c r="K19" i="25"/>
  <c r="K18" i="25"/>
  <c r="I18" i="25"/>
  <c r="I17" i="25"/>
  <c r="K17" i="25"/>
  <c r="I16" i="25"/>
  <c r="K16" i="25"/>
  <c r="K15" i="25"/>
  <c r="I15" i="25"/>
  <c r="I14" i="25"/>
  <c r="K14" i="25"/>
  <c r="I13" i="25"/>
  <c r="K13" i="25"/>
  <c r="K12" i="25"/>
  <c r="I12" i="25"/>
  <c r="I11" i="25"/>
  <c r="K11" i="25"/>
  <c r="L2" i="25"/>
  <c r="C2" i="25"/>
  <c r="M1" i="25"/>
  <c r="B14" i="25" s="1"/>
  <c r="M31" i="24"/>
  <c r="I30" i="24"/>
  <c r="G30" i="24" a="1"/>
  <c r="G30" i="24"/>
  <c r="F30" i="24"/>
  <c r="F30" i="24" a="1"/>
  <c r="I29" i="24"/>
  <c r="I28" i="24"/>
  <c r="K28" i="24"/>
  <c r="I27" i="24"/>
  <c r="K27" i="24"/>
  <c r="K26" i="24"/>
  <c r="I26" i="24"/>
  <c r="I25" i="24"/>
  <c r="K25" i="24"/>
  <c r="I24" i="24"/>
  <c r="K24" i="24"/>
  <c r="K23" i="24"/>
  <c r="I23" i="24"/>
  <c r="I22" i="24"/>
  <c r="K22" i="24"/>
  <c r="K21" i="24"/>
  <c r="I21" i="24"/>
  <c r="I20" i="24"/>
  <c r="K20" i="24"/>
  <c r="I19" i="24"/>
  <c r="K19" i="24"/>
  <c r="K18" i="24"/>
  <c r="I18" i="24"/>
  <c r="I17" i="24"/>
  <c r="K17" i="24"/>
  <c r="I16" i="24"/>
  <c r="K16" i="24"/>
  <c r="K15" i="24"/>
  <c r="I15" i="24"/>
  <c r="K14" i="24"/>
  <c r="I14" i="24"/>
  <c r="I13" i="24"/>
  <c r="K13" i="24"/>
  <c r="I12" i="24"/>
  <c r="K12" i="24"/>
  <c r="I11" i="24"/>
  <c r="K11" i="24"/>
  <c r="K30" i="24"/>
  <c r="N7" i="24"/>
  <c r="L29" i="2" s="1"/>
  <c r="L2" i="24"/>
  <c r="C2" i="24"/>
  <c r="M1" i="24"/>
  <c r="B19" i="24" s="1"/>
  <c r="M31" i="23"/>
  <c r="G30" i="23" a="1"/>
  <c r="G30" i="23"/>
  <c r="F30" i="23"/>
  <c r="F30" i="23" a="1"/>
  <c r="I29" i="23"/>
  <c r="I28" i="23"/>
  <c r="K28" i="23"/>
  <c r="I27" i="23"/>
  <c r="K27" i="23"/>
  <c r="K26" i="23"/>
  <c r="I26" i="23"/>
  <c r="K25" i="23"/>
  <c r="I25" i="23"/>
  <c r="K24" i="23"/>
  <c r="I24" i="23"/>
  <c r="I23" i="23"/>
  <c r="K23" i="23"/>
  <c r="I22" i="23"/>
  <c r="K22" i="23"/>
  <c r="K21" i="23"/>
  <c r="I21" i="23"/>
  <c r="K20" i="23"/>
  <c r="I20" i="23"/>
  <c r="K19" i="23"/>
  <c r="I19" i="23"/>
  <c r="K18" i="23"/>
  <c r="I18" i="23"/>
  <c r="K17" i="23"/>
  <c r="I17" i="23"/>
  <c r="K16" i="23"/>
  <c r="I16" i="23"/>
  <c r="K15" i="23"/>
  <c r="I15" i="23"/>
  <c r="K14" i="23"/>
  <c r="I14" i="23"/>
  <c r="K13" i="23"/>
  <c r="I13" i="23"/>
  <c r="K12" i="23"/>
  <c r="I12" i="23"/>
  <c r="K11" i="23"/>
  <c r="I11" i="23"/>
  <c r="L2" i="23"/>
  <c r="C2" i="23"/>
  <c r="M1" i="23"/>
  <c r="M31" i="22"/>
  <c r="G30" i="22"/>
  <c r="G30" i="22" a="1"/>
  <c r="F30" i="22"/>
  <c r="F30" i="22" a="1"/>
  <c r="I29" i="22"/>
  <c r="K28" i="22"/>
  <c r="I28" i="22"/>
  <c r="K27" i="22"/>
  <c r="I27" i="22"/>
  <c r="K26" i="22"/>
  <c r="I26" i="22"/>
  <c r="K25" i="22"/>
  <c r="I25" i="22"/>
  <c r="K24" i="22"/>
  <c r="I24" i="22"/>
  <c r="K23" i="22"/>
  <c r="I23" i="22"/>
  <c r="K22" i="22"/>
  <c r="I22" i="22"/>
  <c r="K21" i="22"/>
  <c r="I21" i="22"/>
  <c r="K20" i="22"/>
  <c r="I20" i="22"/>
  <c r="K19" i="22"/>
  <c r="I19" i="22"/>
  <c r="K18" i="22"/>
  <c r="I18" i="22"/>
  <c r="K17" i="22"/>
  <c r="I17" i="22"/>
  <c r="K16" i="22"/>
  <c r="I16" i="22"/>
  <c r="K15" i="22"/>
  <c r="I15" i="22"/>
  <c r="K14" i="22"/>
  <c r="I14" i="22"/>
  <c r="K13" i="22"/>
  <c r="I13" i="22"/>
  <c r="K12" i="22"/>
  <c r="I12" i="22"/>
  <c r="K11" i="22"/>
  <c r="I11" i="22"/>
  <c r="L2" i="22"/>
  <c r="C2" i="22"/>
  <c r="M1" i="22"/>
  <c r="B16" i="22" s="1"/>
  <c r="N7" i="22"/>
  <c r="L27" i="2" s="1"/>
  <c r="M31" i="21"/>
  <c r="G30" i="21"/>
  <c r="G30" i="21" a="1"/>
  <c r="F30" i="21"/>
  <c r="F30" i="21" a="1"/>
  <c r="I29" i="21"/>
  <c r="K28" i="21"/>
  <c r="I28" i="21"/>
  <c r="K27" i="21"/>
  <c r="I27" i="21"/>
  <c r="K26" i="21"/>
  <c r="I26" i="21"/>
  <c r="K25" i="21"/>
  <c r="I25" i="21"/>
  <c r="K24" i="21"/>
  <c r="I24" i="21"/>
  <c r="K23" i="21"/>
  <c r="I23" i="21"/>
  <c r="K22" i="21"/>
  <c r="I22" i="21"/>
  <c r="K21" i="21"/>
  <c r="I21" i="21"/>
  <c r="K20" i="21"/>
  <c r="I20" i="21"/>
  <c r="K19" i="21"/>
  <c r="I19" i="21"/>
  <c r="K18" i="21"/>
  <c r="I18" i="21"/>
  <c r="I17" i="21"/>
  <c r="K17" i="21"/>
  <c r="I16" i="21"/>
  <c r="K16" i="21"/>
  <c r="K15" i="21"/>
  <c r="I15" i="21"/>
  <c r="I14" i="21"/>
  <c r="K14" i="21"/>
  <c r="I13" i="21"/>
  <c r="K13" i="21"/>
  <c r="K12" i="21"/>
  <c r="I12" i="21"/>
  <c r="I11" i="21"/>
  <c r="K11" i="21"/>
  <c r="L2" i="21"/>
  <c r="C2" i="21"/>
  <c r="M1" i="21"/>
  <c r="B23" i="21" s="1"/>
  <c r="M31" i="20"/>
  <c r="G30" i="20"/>
  <c r="G30" i="20" a="1"/>
  <c r="F30" i="20" a="1"/>
  <c r="F30" i="20"/>
  <c r="I30" i="20"/>
  <c r="I29" i="20"/>
  <c r="K28" i="20"/>
  <c r="I28" i="20"/>
  <c r="K27" i="20"/>
  <c r="I27" i="20"/>
  <c r="I26" i="20"/>
  <c r="K26" i="20"/>
  <c r="I25" i="20"/>
  <c r="K25" i="20"/>
  <c r="K24" i="20"/>
  <c r="I24" i="20"/>
  <c r="I23" i="20"/>
  <c r="K23" i="20"/>
  <c r="I22" i="20"/>
  <c r="K22" i="20"/>
  <c r="K21" i="20"/>
  <c r="I21" i="20"/>
  <c r="K20" i="20"/>
  <c r="I20" i="20"/>
  <c r="K19" i="20"/>
  <c r="I19" i="20"/>
  <c r="I18" i="20"/>
  <c r="K18" i="20"/>
  <c r="I17" i="20"/>
  <c r="K17" i="20"/>
  <c r="K16" i="20"/>
  <c r="I16" i="20"/>
  <c r="I15" i="20"/>
  <c r="K15" i="20"/>
  <c r="I14" i="20"/>
  <c r="K14" i="20"/>
  <c r="K13" i="20"/>
  <c r="I13" i="20"/>
  <c r="I12" i="20"/>
  <c r="K12" i="20"/>
  <c r="K11" i="20"/>
  <c r="I11" i="20"/>
  <c r="L2" i="20"/>
  <c r="C2" i="20"/>
  <c r="M1" i="20"/>
  <c r="B25" i="20" s="1"/>
  <c r="M31" i="19"/>
  <c r="G30" i="19" a="1"/>
  <c r="G30" i="19"/>
  <c r="F30" i="19" a="1"/>
  <c r="F30" i="19"/>
  <c r="I30" i="19"/>
  <c r="I29" i="19"/>
  <c r="K28" i="19"/>
  <c r="I28" i="19"/>
  <c r="I27" i="19"/>
  <c r="K27" i="19"/>
  <c r="K26" i="19"/>
  <c r="I26" i="19"/>
  <c r="K25" i="19"/>
  <c r="I25" i="19"/>
  <c r="K24" i="19"/>
  <c r="I24" i="19"/>
  <c r="K23" i="19"/>
  <c r="I23" i="19"/>
  <c r="I22" i="19"/>
  <c r="K22" i="19"/>
  <c r="I21" i="19"/>
  <c r="K21" i="19"/>
  <c r="K20" i="19"/>
  <c r="I20" i="19"/>
  <c r="I19" i="19"/>
  <c r="K19" i="19"/>
  <c r="K18" i="19"/>
  <c r="I18" i="19"/>
  <c r="K17" i="19"/>
  <c r="I17" i="19"/>
  <c r="K16" i="19"/>
  <c r="I16" i="19"/>
  <c r="K15" i="19"/>
  <c r="I15" i="19"/>
  <c r="I14" i="19"/>
  <c r="K14" i="19"/>
  <c r="I13" i="19"/>
  <c r="K13" i="19"/>
  <c r="K12" i="19"/>
  <c r="K30" i="19"/>
  <c r="I12" i="19"/>
  <c r="I11" i="19"/>
  <c r="K11" i="19"/>
  <c r="L2" i="19"/>
  <c r="C2" i="19"/>
  <c r="M1" i="19"/>
  <c r="B26" i="19" s="1"/>
  <c r="M31" i="18"/>
  <c r="G30" i="18"/>
  <c r="K22" i="2" s="1"/>
  <c r="G72" i="2" s="1"/>
  <c r="K72" i="2" s="1"/>
  <c r="G30" i="18" a="1"/>
  <c r="F30" i="18" a="1"/>
  <c r="F30" i="18"/>
  <c r="I30" i="18" s="1"/>
  <c r="I29" i="18"/>
  <c r="I28" i="18"/>
  <c r="K28" i="18"/>
  <c r="I27" i="18"/>
  <c r="K27" i="18"/>
  <c r="I26" i="18"/>
  <c r="K26" i="18"/>
  <c r="I25" i="18"/>
  <c r="K25" i="18"/>
  <c r="I24" i="18"/>
  <c r="K24" i="18"/>
  <c r="I23" i="18"/>
  <c r="K23" i="18"/>
  <c r="I22" i="18"/>
  <c r="K22" i="18"/>
  <c r="I21" i="18"/>
  <c r="K21" i="18"/>
  <c r="I20" i="18"/>
  <c r="K20" i="18"/>
  <c r="I19" i="18"/>
  <c r="K19" i="18"/>
  <c r="I18" i="18"/>
  <c r="K18" i="18"/>
  <c r="I17" i="18"/>
  <c r="K17" i="18" s="1"/>
  <c r="I16" i="18"/>
  <c r="K16" i="18" s="1"/>
  <c r="I15" i="18"/>
  <c r="K15" i="18" s="1"/>
  <c r="I14" i="18"/>
  <c r="K14" i="18" s="1"/>
  <c r="I13" i="18"/>
  <c r="K13" i="18"/>
  <c r="I12" i="18"/>
  <c r="K12" i="18" s="1"/>
  <c r="I11" i="18"/>
  <c r="K11" i="18" s="1"/>
  <c r="N7" i="18"/>
  <c r="L22" i="2" s="1"/>
  <c r="L2" i="18"/>
  <c r="C2" i="18"/>
  <c r="M1" i="18"/>
  <c r="B28" i="18" s="1"/>
  <c r="M31" i="17"/>
  <c r="G30" i="17"/>
  <c r="K21" i="2" s="1"/>
  <c r="G71" i="2" s="1"/>
  <c r="K71" i="2" s="1"/>
  <c r="G30" i="17" a="1"/>
  <c r="F30" i="17" a="1"/>
  <c r="F30" i="17"/>
  <c r="I30" i="17" s="1"/>
  <c r="I29" i="17"/>
  <c r="I28" i="17"/>
  <c r="K28" i="17"/>
  <c r="I27" i="17"/>
  <c r="K27" i="17"/>
  <c r="I26" i="17"/>
  <c r="K26" i="17"/>
  <c r="I25" i="17"/>
  <c r="K25" i="17"/>
  <c r="I24" i="17"/>
  <c r="K24" i="17"/>
  <c r="I23" i="17"/>
  <c r="K23" i="17"/>
  <c r="I22" i="17"/>
  <c r="K22" i="17"/>
  <c r="I21" i="17"/>
  <c r="K21" i="17"/>
  <c r="I20" i="17"/>
  <c r="K20" i="17"/>
  <c r="I19" i="17"/>
  <c r="K19" i="17"/>
  <c r="K18" i="17"/>
  <c r="I18" i="17"/>
  <c r="I17" i="17"/>
  <c r="K17" i="17" s="1"/>
  <c r="I16" i="17"/>
  <c r="K16" i="17" s="1"/>
  <c r="I15" i="17"/>
  <c r="K15" i="17" s="1"/>
  <c r="I14" i="17"/>
  <c r="K14" i="17" s="1"/>
  <c r="I13" i="17"/>
  <c r="K13" i="17" s="1"/>
  <c r="K12" i="17"/>
  <c r="I12" i="17"/>
  <c r="I11" i="17"/>
  <c r="K11" i="17" s="1"/>
  <c r="N7" i="17"/>
  <c r="L21" i="2" s="1"/>
  <c r="L2" i="17"/>
  <c r="C2" i="17"/>
  <c r="M1" i="17"/>
  <c r="B12" i="17" s="1"/>
  <c r="M31" i="16"/>
  <c r="G30" i="16"/>
  <c r="G30" i="16" a="1"/>
  <c r="F30" i="16" a="1"/>
  <c r="F30" i="16"/>
  <c r="I30" i="16"/>
  <c r="I29" i="16"/>
  <c r="I28" i="16"/>
  <c r="K28" i="16"/>
  <c r="K27" i="16"/>
  <c r="I27" i="16"/>
  <c r="K26" i="16"/>
  <c r="I26" i="16"/>
  <c r="K25" i="16"/>
  <c r="I25" i="16"/>
  <c r="I24" i="16"/>
  <c r="K24" i="16"/>
  <c r="I23" i="16"/>
  <c r="K23" i="16"/>
  <c r="I22" i="16"/>
  <c r="K22" i="16"/>
  <c r="K21" i="16"/>
  <c r="I21" i="16"/>
  <c r="I20" i="16"/>
  <c r="K20" i="16"/>
  <c r="K19" i="16"/>
  <c r="I19" i="16"/>
  <c r="K18" i="16"/>
  <c r="I18" i="16"/>
  <c r="K17" i="16"/>
  <c r="I17" i="16"/>
  <c r="I16" i="16"/>
  <c r="K16" i="16"/>
  <c r="I15" i="16"/>
  <c r="K15" i="16"/>
  <c r="I14" i="16"/>
  <c r="K14" i="16"/>
  <c r="K13" i="16"/>
  <c r="I13" i="16"/>
  <c r="I12" i="16"/>
  <c r="K12" i="16"/>
  <c r="K11" i="16"/>
  <c r="K30" i="16"/>
  <c r="I11" i="16"/>
  <c r="L2" i="16"/>
  <c r="C2" i="16"/>
  <c r="M1" i="16"/>
  <c r="B27" i="16" s="1"/>
  <c r="M31" i="15"/>
  <c r="G30" i="15"/>
  <c r="K20" i="2" s="1"/>
  <c r="G70" i="2" s="1"/>
  <c r="K70" i="2" s="1"/>
  <c r="G30" i="15" a="1"/>
  <c r="F30" i="15" a="1"/>
  <c r="F30" i="15"/>
  <c r="I30" i="15" s="1"/>
  <c r="I29" i="15"/>
  <c r="K28" i="15"/>
  <c r="I28" i="15"/>
  <c r="K27" i="15"/>
  <c r="I27" i="15"/>
  <c r="K26" i="15"/>
  <c r="I26" i="15"/>
  <c r="I25" i="15"/>
  <c r="K25" i="15"/>
  <c r="K24" i="15"/>
  <c r="I24" i="15"/>
  <c r="K23" i="15"/>
  <c r="I23" i="15"/>
  <c r="K22" i="15"/>
  <c r="I22" i="15"/>
  <c r="I21" i="15"/>
  <c r="K21" i="15"/>
  <c r="K20" i="15"/>
  <c r="I20" i="15"/>
  <c r="K19" i="15"/>
  <c r="I19" i="15"/>
  <c r="K18" i="15"/>
  <c r="I18" i="15"/>
  <c r="I17" i="15"/>
  <c r="K17" i="15" s="1"/>
  <c r="I16" i="15"/>
  <c r="K16" i="15" s="1"/>
  <c r="I15" i="15"/>
  <c r="K15" i="15" s="1"/>
  <c r="I14" i="15"/>
  <c r="K14" i="15" s="1"/>
  <c r="I13" i="15"/>
  <c r="K13" i="15" s="1"/>
  <c r="K12" i="15"/>
  <c r="I12" i="15"/>
  <c r="I11" i="15"/>
  <c r="K11" i="15" s="1"/>
  <c r="L2" i="15"/>
  <c r="C2" i="15"/>
  <c r="M1" i="15"/>
  <c r="B24" i="15" s="1"/>
  <c r="M31" i="14"/>
  <c r="G30" i="14" a="1"/>
  <c r="G30" i="14"/>
  <c r="K19" i="2" s="1"/>
  <c r="G69" i="2" s="1"/>
  <c r="K69" i="2" s="1"/>
  <c r="F30" i="14" a="1"/>
  <c r="F30" i="14"/>
  <c r="J19" i="2" s="1"/>
  <c r="F69" i="2" s="1"/>
  <c r="J69" i="2" s="1"/>
  <c r="I29" i="14"/>
  <c r="I28" i="14"/>
  <c r="K28" i="14"/>
  <c r="I27" i="14"/>
  <c r="K27" i="14"/>
  <c r="I26" i="14"/>
  <c r="K26" i="14"/>
  <c r="K25" i="14"/>
  <c r="I25" i="14"/>
  <c r="I24" i="14"/>
  <c r="K24" i="14"/>
  <c r="I23" i="14"/>
  <c r="K23" i="14"/>
  <c r="K22" i="14"/>
  <c r="I22" i="14"/>
  <c r="I21" i="14"/>
  <c r="K21" i="14"/>
  <c r="K20" i="14"/>
  <c r="I20" i="14"/>
  <c r="K19" i="14"/>
  <c r="I19" i="14"/>
  <c r="K18" i="14"/>
  <c r="I18" i="14"/>
  <c r="I17" i="14"/>
  <c r="K17" i="14" s="1"/>
  <c r="I16" i="14"/>
  <c r="K16" i="14" s="1"/>
  <c r="K15" i="14"/>
  <c r="I15" i="14"/>
  <c r="I14" i="14"/>
  <c r="K14" i="14" s="1"/>
  <c r="I13" i="14"/>
  <c r="K13" i="14" s="1"/>
  <c r="I12" i="14"/>
  <c r="K12" i="14" s="1"/>
  <c r="K11" i="14"/>
  <c r="I11" i="14"/>
  <c r="L2" i="14"/>
  <c r="C2" i="14"/>
  <c r="M1" i="14"/>
  <c r="B19" i="14" s="1"/>
  <c r="M31" i="13"/>
  <c r="G30" i="13" a="1"/>
  <c r="G30" i="13"/>
  <c r="K18" i="2" s="1"/>
  <c r="G68" i="2" s="1"/>
  <c r="K68" i="2" s="1"/>
  <c r="F30" i="13"/>
  <c r="J18" i="2" s="1"/>
  <c r="F68" i="2" s="1"/>
  <c r="J68" i="2" s="1"/>
  <c r="F30" i="13" a="1"/>
  <c r="I29" i="13"/>
  <c r="K28" i="13"/>
  <c r="I28" i="13"/>
  <c r="K27" i="13"/>
  <c r="I27" i="13"/>
  <c r="I26" i="13"/>
  <c r="K26" i="13"/>
  <c r="K25" i="13"/>
  <c r="I25" i="13"/>
  <c r="K24" i="13"/>
  <c r="I24" i="13"/>
  <c r="K23" i="13"/>
  <c r="I23" i="13"/>
  <c r="I22" i="13"/>
  <c r="K22" i="13"/>
  <c r="I21" i="13"/>
  <c r="K21" i="13"/>
  <c r="K20" i="13"/>
  <c r="I20" i="13"/>
  <c r="K19" i="13"/>
  <c r="I19" i="13"/>
  <c r="I18" i="13"/>
  <c r="K18" i="13"/>
  <c r="I17" i="13"/>
  <c r="K17" i="13" s="1"/>
  <c r="I16" i="13"/>
  <c r="K16" i="13" s="1"/>
  <c r="I15" i="13"/>
  <c r="K15" i="13" s="1"/>
  <c r="I14" i="13"/>
  <c r="K14" i="13" s="1"/>
  <c r="I13" i="13"/>
  <c r="K13" i="13" s="1"/>
  <c r="I12" i="13"/>
  <c r="K12" i="13" s="1"/>
  <c r="I11" i="13"/>
  <c r="K11" i="13" s="1"/>
  <c r="L2" i="13"/>
  <c r="C2" i="13"/>
  <c r="M1" i="13"/>
  <c r="B15" i="13" s="1"/>
  <c r="N7" i="13"/>
  <c r="L18" i="2" s="1"/>
  <c r="M31" i="12"/>
  <c r="G30" i="12"/>
  <c r="K17" i="2" s="1"/>
  <c r="G67" i="2" s="1"/>
  <c r="K67" i="2" s="1"/>
  <c r="G30" i="12" a="1"/>
  <c r="F30" i="12"/>
  <c r="J17" i="2" s="1"/>
  <c r="F67" i="2" s="1"/>
  <c r="J67" i="2" s="1"/>
  <c r="F30" i="12" a="1"/>
  <c r="I29" i="12"/>
  <c r="I28" i="12"/>
  <c r="K28" i="12"/>
  <c r="K27" i="12"/>
  <c r="I27" i="12"/>
  <c r="I26" i="12"/>
  <c r="K26" i="12"/>
  <c r="K25" i="12"/>
  <c r="I25" i="12"/>
  <c r="I24" i="12"/>
  <c r="K24" i="12"/>
  <c r="K23" i="12"/>
  <c r="I23" i="12"/>
  <c r="I22" i="12"/>
  <c r="K22" i="12"/>
  <c r="K21" i="12"/>
  <c r="I21" i="12"/>
  <c r="I20" i="12"/>
  <c r="K20" i="12"/>
  <c r="K19" i="12"/>
  <c r="I19" i="12"/>
  <c r="I18" i="12"/>
  <c r="K18" i="12"/>
  <c r="I17" i="12"/>
  <c r="K17" i="12" s="1"/>
  <c r="I16" i="12"/>
  <c r="K16" i="12" s="1"/>
  <c r="K15" i="12"/>
  <c r="I15" i="12"/>
  <c r="I14" i="12"/>
  <c r="K14" i="12" s="1"/>
  <c r="I13" i="12"/>
  <c r="K13" i="12" s="1"/>
  <c r="I12" i="12"/>
  <c r="K12" i="12"/>
  <c r="I11" i="12"/>
  <c r="K11" i="12" s="1"/>
  <c r="L2" i="12"/>
  <c r="C2" i="12"/>
  <c r="M1" i="12"/>
  <c r="B25" i="12" s="1"/>
  <c r="M31" i="11"/>
  <c r="G30" i="11"/>
  <c r="K16" i="2" s="1"/>
  <c r="G66" i="2" s="1"/>
  <c r="K66" i="2" s="1"/>
  <c r="G30" i="11" a="1"/>
  <c r="F30" i="11" a="1"/>
  <c r="F30" i="11"/>
  <c r="I29" i="11"/>
  <c r="K28" i="11"/>
  <c r="I28" i="11"/>
  <c r="I27" i="11"/>
  <c r="K27" i="11"/>
  <c r="K26" i="11"/>
  <c r="I26" i="11"/>
  <c r="I25" i="11"/>
  <c r="K25" i="11"/>
  <c r="K24" i="11"/>
  <c r="I24" i="11"/>
  <c r="K23" i="11"/>
  <c r="I23" i="11"/>
  <c r="I22" i="11"/>
  <c r="K22" i="11"/>
  <c r="I21" i="11"/>
  <c r="K21" i="11"/>
  <c r="K20" i="11"/>
  <c r="I20" i="11"/>
  <c r="I19" i="11"/>
  <c r="K19" i="11"/>
  <c r="I18" i="11"/>
  <c r="K18" i="11"/>
  <c r="I17" i="11"/>
  <c r="K17" i="11" s="1"/>
  <c r="I16" i="11"/>
  <c r="K16" i="11" s="1"/>
  <c r="I15" i="11"/>
  <c r="K15" i="11" s="1"/>
  <c r="I14" i="11"/>
  <c r="K14" i="11" s="1"/>
  <c r="I13" i="11"/>
  <c r="K13" i="11" s="1"/>
  <c r="I12" i="11"/>
  <c r="K12" i="11" s="1"/>
  <c r="I11" i="11"/>
  <c r="K11" i="11" s="1"/>
  <c r="L2" i="11"/>
  <c r="C2" i="11"/>
  <c r="M1" i="11"/>
  <c r="B21" i="11" s="1"/>
  <c r="M31" i="10"/>
  <c r="G30" i="10"/>
  <c r="K15" i="2" s="1"/>
  <c r="G65" i="2" s="1"/>
  <c r="K65" i="2" s="1"/>
  <c r="G30" i="10" a="1"/>
  <c r="F30" i="10" a="1"/>
  <c r="F30" i="10"/>
  <c r="I29" i="10"/>
  <c r="K28" i="10"/>
  <c r="I28" i="10"/>
  <c r="K27" i="10"/>
  <c r="I27" i="10"/>
  <c r="K26" i="10"/>
  <c r="I26" i="10"/>
  <c r="K25" i="10"/>
  <c r="I25" i="10"/>
  <c r="K24" i="10"/>
  <c r="I24" i="10"/>
  <c r="K23" i="10"/>
  <c r="I23" i="10"/>
  <c r="K22" i="10"/>
  <c r="I22" i="10"/>
  <c r="K21" i="10"/>
  <c r="I21" i="10"/>
  <c r="K20" i="10"/>
  <c r="I20" i="10"/>
  <c r="K19" i="10"/>
  <c r="I19" i="10"/>
  <c r="K18" i="10"/>
  <c r="I18" i="10"/>
  <c r="I17" i="10"/>
  <c r="K17" i="10" s="1"/>
  <c r="I16" i="10"/>
  <c r="K16" i="10" s="1"/>
  <c r="K15" i="10"/>
  <c r="I15" i="10"/>
  <c r="I14" i="10"/>
  <c r="K14" i="10" s="1"/>
  <c r="I13" i="10"/>
  <c r="K13" i="10" s="1"/>
  <c r="I12" i="10"/>
  <c r="K12" i="10" s="1"/>
  <c r="I11" i="10"/>
  <c r="K11" i="10" s="1"/>
  <c r="L2" i="10"/>
  <c r="C2" i="10"/>
  <c r="M1" i="10"/>
  <c r="B21" i="10" s="1"/>
  <c r="M31" i="9"/>
  <c r="G30" i="9"/>
  <c r="K14" i="2" s="1"/>
  <c r="G64" i="2" s="1"/>
  <c r="K64" i="2" s="1"/>
  <c r="G30" i="9" a="1"/>
  <c r="F30" i="9" a="1"/>
  <c r="F30" i="9"/>
  <c r="J14" i="2" s="1"/>
  <c r="F64" i="2" s="1"/>
  <c r="J64" i="2" s="1"/>
  <c r="I29" i="9"/>
  <c r="K28" i="9"/>
  <c r="I28" i="9"/>
  <c r="K27" i="9"/>
  <c r="I27" i="9"/>
  <c r="K26" i="9"/>
  <c r="I26" i="9"/>
  <c r="K25" i="9"/>
  <c r="I25" i="9"/>
  <c r="K24" i="9"/>
  <c r="I24" i="9"/>
  <c r="K23" i="9"/>
  <c r="I23" i="9"/>
  <c r="K22" i="9"/>
  <c r="I22" i="9"/>
  <c r="K21" i="9"/>
  <c r="I21" i="9"/>
  <c r="K20" i="9"/>
  <c r="I20" i="9"/>
  <c r="K19" i="9"/>
  <c r="I19" i="9"/>
  <c r="K18" i="9"/>
  <c r="I18" i="9"/>
  <c r="I17" i="9"/>
  <c r="K17" i="9" s="1"/>
  <c r="K16" i="9"/>
  <c r="I16" i="9"/>
  <c r="I15" i="9"/>
  <c r="K15" i="9" s="1"/>
  <c r="I14" i="9"/>
  <c r="K14" i="9" s="1"/>
  <c r="I13" i="9"/>
  <c r="K13" i="9" s="1"/>
  <c r="I12" i="9"/>
  <c r="K12" i="9" s="1"/>
  <c r="I11" i="9"/>
  <c r="K11" i="9" s="1"/>
  <c r="L2" i="9"/>
  <c r="C2" i="9"/>
  <c r="M1" i="9"/>
  <c r="B28" i="9" s="1"/>
  <c r="M31" i="8"/>
  <c r="G30" i="8"/>
  <c r="K13" i="2" s="1"/>
  <c r="G63" i="2" s="1"/>
  <c r="K63" i="2" s="1"/>
  <c r="G30" i="8" a="1"/>
  <c r="F30" i="8" a="1"/>
  <c r="F30" i="8"/>
  <c r="J13" i="2" s="1"/>
  <c r="F63" i="2" s="1"/>
  <c r="J63" i="2" s="1"/>
  <c r="I29" i="8"/>
  <c r="I28" i="8"/>
  <c r="K28" i="8"/>
  <c r="I27" i="8"/>
  <c r="K27" i="8"/>
  <c r="I26" i="8"/>
  <c r="K26" i="8"/>
  <c r="I25" i="8"/>
  <c r="K25" i="8"/>
  <c r="I24" i="8"/>
  <c r="K24" i="8"/>
  <c r="I23" i="8"/>
  <c r="K23" i="8"/>
  <c r="I22" i="8"/>
  <c r="K22" i="8"/>
  <c r="I21" i="8"/>
  <c r="K21" i="8"/>
  <c r="I20" i="8"/>
  <c r="K20" i="8"/>
  <c r="I19" i="8"/>
  <c r="K19" i="8"/>
  <c r="I18" i="8"/>
  <c r="K18" i="8"/>
  <c r="I17" i="8"/>
  <c r="K17" i="8" s="1"/>
  <c r="I16" i="8"/>
  <c r="K16" i="8" s="1"/>
  <c r="I15" i="8"/>
  <c r="K15" i="8" s="1"/>
  <c r="I14" i="8"/>
  <c r="K14" i="8" s="1"/>
  <c r="I13" i="8"/>
  <c r="K13" i="8" s="1"/>
  <c r="I12" i="8"/>
  <c r="K12" i="8" s="1"/>
  <c r="I11" i="8"/>
  <c r="K11" i="8" s="1"/>
  <c r="L2" i="8"/>
  <c r="C2" i="8"/>
  <c r="M1" i="8"/>
  <c r="N7" i="8"/>
  <c r="L13" i="2" s="1"/>
  <c r="M31" i="7"/>
  <c r="G30" i="7"/>
  <c r="K12" i="2" s="1"/>
  <c r="G62" i="2" s="1"/>
  <c r="K62" i="2" s="1"/>
  <c r="G30" i="7" a="1"/>
  <c r="F30" i="7" a="1"/>
  <c r="F30" i="7"/>
  <c r="J12" i="2" s="1"/>
  <c r="F62" i="2" s="1"/>
  <c r="J62" i="2" s="1"/>
  <c r="I29" i="7"/>
  <c r="I28" i="7"/>
  <c r="K28" i="7"/>
  <c r="I27" i="7"/>
  <c r="K27" i="7"/>
  <c r="I26" i="7"/>
  <c r="K26" i="7"/>
  <c r="I25" i="7"/>
  <c r="K25" i="7"/>
  <c r="I24" i="7"/>
  <c r="K24" i="7"/>
  <c r="I23" i="7"/>
  <c r="K23" i="7"/>
  <c r="I22" i="7"/>
  <c r="K22" i="7"/>
  <c r="I21" i="7"/>
  <c r="K21" i="7"/>
  <c r="I20" i="7"/>
  <c r="K20" i="7"/>
  <c r="I19" i="7"/>
  <c r="K19" i="7"/>
  <c r="I18" i="7"/>
  <c r="K18" i="7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L2" i="7"/>
  <c r="C2" i="7"/>
  <c r="M1" i="7"/>
  <c r="B25" i="7" s="1"/>
  <c r="M31" i="6"/>
  <c r="G30" i="6" a="1"/>
  <c r="G30" i="6"/>
  <c r="K11" i="2" s="1"/>
  <c r="G61" i="2" s="1"/>
  <c r="K61" i="2" s="1"/>
  <c r="F30" i="6" a="1"/>
  <c r="F30" i="6"/>
  <c r="J11" i="2" s="1"/>
  <c r="F61" i="2" s="1"/>
  <c r="J61" i="2" s="1"/>
  <c r="I29" i="6"/>
  <c r="I28" i="6"/>
  <c r="K28" i="6"/>
  <c r="I27" i="6"/>
  <c r="K27" i="6"/>
  <c r="I26" i="6"/>
  <c r="K26" i="6"/>
  <c r="I25" i="6"/>
  <c r="K25" i="6"/>
  <c r="I24" i="6"/>
  <c r="K24" i="6"/>
  <c r="I23" i="6"/>
  <c r="K23" i="6"/>
  <c r="I22" i="6"/>
  <c r="K22" i="6"/>
  <c r="I21" i="6"/>
  <c r="K21" i="6"/>
  <c r="I20" i="6"/>
  <c r="K20" i="6"/>
  <c r="I19" i="6"/>
  <c r="K19" i="6"/>
  <c r="I18" i="6"/>
  <c r="K18" i="6"/>
  <c r="I17" i="6"/>
  <c r="K17" i="6" s="1"/>
  <c r="I16" i="6"/>
  <c r="K16" i="6" s="1"/>
  <c r="I15" i="6"/>
  <c r="K15" i="6" s="1"/>
  <c r="I14" i="6"/>
  <c r="K14" i="6"/>
  <c r="I13" i="6"/>
  <c r="K13" i="6"/>
  <c r="I12" i="6"/>
  <c r="K12" i="6"/>
  <c r="I11" i="6"/>
  <c r="K11" i="6" s="1"/>
  <c r="L2" i="6"/>
  <c r="C2" i="6"/>
  <c r="M1" i="6"/>
  <c r="B26" i="6" s="1"/>
  <c r="M31" i="5"/>
  <c r="G30" i="5" a="1"/>
  <c r="G30" i="5"/>
  <c r="K10" i="2" s="1"/>
  <c r="G60" i="2" s="1"/>
  <c r="K60" i="2" s="1"/>
  <c r="F30" i="5" a="1"/>
  <c r="F30" i="5"/>
  <c r="J10" i="2" s="1"/>
  <c r="F60" i="2" s="1"/>
  <c r="J60" i="2" s="1"/>
  <c r="I29" i="5"/>
  <c r="I28" i="5"/>
  <c r="K28" i="5"/>
  <c r="I27" i="5"/>
  <c r="K27" i="5"/>
  <c r="I26" i="5"/>
  <c r="K26" i="5"/>
  <c r="I25" i="5"/>
  <c r="K25" i="5"/>
  <c r="I24" i="5"/>
  <c r="K24" i="5"/>
  <c r="I23" i="5"/>
  <c r="K23" i="5"/>
  <c r="I22" i="5"/>
  <c r="K22" i="5"/>
  <c r="I21" i="5"/>
  <c r="K21" i="5"/>
  <c r="I20" i="5"/>
  <c r="K20" i="5"/>
  <c r="I19" i="5"/>
  <c r="K19" i="5"/>
  <c r="I18" i="5"/>
  <c r="K18" i="5"/>
  <c r="I17" i="5"/>
  <c r="K17" i="5" s="1"/>
  <c r="I16" i="5"/>
  <c r="K16" i="5" s="1"/>
  <c r="I15" i="5"/>
  <c r="K15" i="5" s="1"/>
  <c r="I14" i="5"/>
  <c r="K14" i="5" s="1"/>
  <c r="I13" i="5"/>
  <c r="K13" i="5" s="1"/>
  <c r="I12" i="5"/>
  <c r="K12" i="5" s="1"/>
  <c r="I11" i="5"/>
  <c r="K11" i="5" s="1"/>
  <c r="N7" i="5"/>
  <c r="L10" i="2" s="1"/>
  <c r="L2" i="5"/>
  <c r="C2" i="5"/>
  <c r="M1" i="5"/>
  <c r="B21" i="5" s="1"/>
  <c r="J73" i="2"/>
  <c r="K76" i="2"/>
  <c r="J84" i="2"/>
  <c r="J88" i="2"/>
  <c r="K89" i="2"/>
  <c r="K96" i="2"/>
  <c r="F73" i="2"/>
  <c r="G73" i="2"/>
  <c r="K73" i="2"/>
  <c r="F74" i="2"/>
  <c r="J74" i="2"/>
  <c r="G75" i="2"/>
  <c r="K75" i="2"/>
  <c r="F76" i="2"/>
  <c r="J76" i="2"/>
  <c r="G76" i="2"/>
  <c r="F77" i="2"/>
  <c r="J77" i="2"/>
  <c r="G77" i="2"/>
  <c r="K77" i="2"/>
  <c r="F78" i="2"/>
  <c r="J78" i="2"/>
  <c r="G78" i="2"/>
  <c r="K78" i="2"/>
  <c r="F79" i="2"/>
  <c r="J79" i="2"/>
  <c r="G79" i="2"/>
  <c r="K79" i="2"/>
  <c r="F80" i="2"/>
  <c r="J80" i="2"/>
  <c r="G80" i="2"/>
  <c r="K80" i="2"/>
  <c r="F81" i="2"/>
  <c r="J81" i="2"/>
  <c r="G81" i="2"/>
  <c r="K81" i="2"/>
  <c r="F82" i="2"/>
  <c r="J82" i="2"/>
  <c r="F84" i="2"/>
  <c r="G84" i="2"/>
  <c r="K84" i="2"/>
  <c r="F85" i="2"/>
  <c r="J85" i="2"/>
  <c r="G85" i="2"/>
  <c r="K85" i="2"/>
  <c r="F86" i="2"/>
  <c r="J86" i="2"/>
  <c r="G86" i="2"/>
  <c r="K86" i="2"/>
  <c r="F87" i="2"/>
  <c r="J87" i="2"/>
  <c r="G87" i="2"/>
  <c r="K87" i="2"/>
  <c r="F88" i="2"/>
  <c r="G88" i="2"/>
  <c r="K88" i="2"/>
  <c r="F89" i="2"/>
  <c r="J89" i="2"/>
  <c r="G89" i="2"/>
  <c r="F90" i="2"/>
  <c r="J90" i="2"/>
  <c r="F92" i="2"/>
  <c r="J92" i="2"/>
  <c r="G92" i="2"/>
  <c r="K92" i="2"/>
  <c r="F93" i="2"/>
  <c r="J93" i="2"/>
  <c r="G93" i="2"/>
  <c r="K93" i="2"/>
  <c r="F94" i="2"/>
  <c r="J94" i="2"/>
  <c r="G94" i="2"/>
  <c r="K94" i="2"/>
  <c r="F95" i="2"/>
  <c r="J95" i="2"/>
  <c r="G95" i="2"/>
  <c r="K95" i="2"/>
  <c r="F96" i="2"/>
  <c r="J96" i="2"/>
  <c r="G96" i="2"/>
  <c r="F97" i="2"/>
  <c r="J97" i="2"/>
  <c r="Q8" i="2"/>
  <c r="N6" i="1" s="1"/>
  <c r="B56" i="2"/>
  <c r="K28" i="4"/>
  <c r="K27" i="4"/>
  <c r="K26" i="4"/>
  <c r="M31" i="4"/>
  <c r="M31" i="1"/>
  <c r="M8" i="2" s="1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58" i="2"/>
  <c r="J101" i="2"/>
  <c r="J102" i="2"/>
  <c r="J103" i="2"/>
  <c r="J104" i="2"/>
  <c r="J105" i="2"/>
  <c r="J100" i="2"/>
  <c r="D7" i="4"/>
  <c r="D6" i="4"/>
  <c r="L5" i="4"/>
  <c r="N7" i="4" s="1"/>
  <c r="L9" i="2" s="1"/>
  <c r="D5" i="4"/>
  <c r="D6" i="1"/>
  <c r="L5" i="1"/>
  <c r="G30" i="4" a="1"/>
  <c r="G30" i="4"/>
  <c r="K9" i="2" s="1"/>
  <c r="F30" i="4" a="1"/>
  <c r="F30" i="4"/>
  <c r="I29" i="4"/>
  <c r="I28" i="4"/>
  <c r="I27" i="4"/>
  <c r="I26" i="4"/>
  <c r="I25" i="4"/>
  <c r="K25" i="4"/>
  <c r="I24" i="4"/>
  <c r="K24" i="4"/>
  <c r="I23" i="4"/>
  <c r="K23" i="4"/>
  <c r="I22" i="4"/>
  <c r="K22" i="4"/>
  <c r="I21" i="4"/>
  <c r="K21" i="4"/>
  <c r="I20" i="4"/>
  <c r="K20" i="4"/>
  <c r="I19" i="4"/>
  <c r="K19" i="4"/>
  <c r="I18" i="4"/>
  <c r="K18" i="4"/>
  <c r="I17" i="4"/>
  <c r="K17" i="4" s="1"/>
  <c r="I16" i="4"/>
  <c r="K16" i="4" s="1"/>
  <c r="I15" i="4"/>
  <c r="K15" i="4" s="1"/>
  <c r="I14" i="4"/>
  <c r="K14" i="4" s="1"/>
  <c r="I13" i="4"/>
  <c r="K13" i="4" s="1"/>
  <c r="I12" i="4"/>
  <c r="K12" i="4" s="1"/>
  <c r="I11" i="4"/>
  <c r="K11" i="4" s="1"/>
  <c r="L2" i="4"/>
  <c r="C2" i="4"/>
  <c r="M1" i="4"/>
  <c r="B27" i="4" s="1"/>
  <c r="D7" i="1"/>
  <c r="E73" i="3"/>
  <c r="E74" i="3" s="1"/>
  <c r="E75" i="3" s="1"/>
  <c r="E76" i="3" s="1"/>
  <c r="E77" i="3" s="1"/>
  <c r="B52" i="2"/>
  <c r="B54" i="2"/>
  <c r="H54" i="2"/>
  <c r="I11" i="1"/>
  <c r="K11" i="1" s="1"/>
  <c r="F30" i="1" a="1"/>
  <c r="F30" i="1" s="1"/>
  <c r="J8" i="2" s="1"/>
  <c r="F58" i="2" s="1"/>
  <c r="J58" i="2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G30" i="1" a="1"/>
  <c r="G30" i="1" s="1"/>
  <c r="K8" i="2" s="1"/>
  <c r="G58" i="2" s="1"/>
  <c r="K58" i="2" s="1"/>
  <c r="Q9" i="2"/>
  <c r="Q59" i="2" s="1"/>
  <c r="D12" i="3"/>
  <c r="D13" i="3"/>
  <c r="D7" i="3"/>
  <c r="D8" i="3"/>
  <c r="D9" i="3"/>
  <c r="D10" i="3"/>
  <c r="D11" i="3"/>
  <c r="D6" i="3"/>
  <c r="I29" i="1"/>
  <c r="M1" i="1"/>
  <c r="B11" i="1" s="1"/>
  <c r="C26" i="3"/>
  <c r="J54" i="2"/>
  <c r="D54" i="2"/>
  <c r="F52" i="2"/>
  <c r="Q13" i="2"/>
  <c r="Q63" i="2" s="1"/>
  <c r="Q14" i="2"/>
  <c r="N6" i="9" s="1"/>
  <c r="H13" i="9" s="1"/>
  <c r="J13" i="9" s="1"/>
  <c r="Q15" i="2"/>
  <c r="Q65" i="2" s="1"/>
  <c r="Q16" i="2"/>
  <c r="Q66" i="2" s="1"/>
  <c r="Q17" i="2"/>
  <c r="N6" i="12" s="1"/>
  <c r="Q18" i="2"/>
  <c r="Q68" i="2" s="1"/>
  <c r="Q19" i="2"/>
  <c r="N6" i="14" s="1"/>
  <c r="H12" i="14" s="1"/>
  <c r="J12" i="14" s="1"/>
  <c r="Q20" i="2"/>
  <c r="N6" i="15" s="1"/>
  <c r="Q21" i="2"/>
  <c r="Q22" i="2"/>
  <c r="Q72" i="2" s="1"/>
  <c r="Q23" i="2"/>
  <c r="Q73" i="2" s="1"/>
  <c r="Q24" i="2"/>
  <c r="Q74" i="2" s="1"/>
  <c r="Q25" i="2"/>
  <c r="Q26" i="2"/>
  <c r="N6" i="21" s="1"/>
  <c r="H23" i="21" s="1"/>
  <c r="J23" i="21" s="1"/>
  <c r="Q27" i="2"/>
  <c r="N6" i="22" s="1"/>
  <c r="H24" i="22" s="1"/>
  <c r="J24" i="22" s="1"/>
  <c r="L24" i="22" s="1"/>
  <c r="Q28" i="2"/>
  <c r="N6" i="23" s="1"/>
  <c r="H24" i="23" s="1"/>
  <c r="J24" i="23" s="1"/>
  <c r="L24" i="23" s="1"/>
  <c r="Q29" i="2"/>
  <c r="N6" i="24" s="1"/>
  <c r="H27" i="24" s="1"/>
  <c r="J27" i="24" s="1"/>
  <c r="L27" i="24" s="1"/>
  <c r="Q30" i="2"/>
  <c r="Q80" i="2" s="1"/>
  <c r="Q31" i="2"/>
  <c r="Q32" i="2"/>
  <c r="N6" i="29" s="1"/>
  <c r="H14" i="29" s="1"/>
  <c r="J14" i="29" s="1"/>
  <c r="L14" i="29" s="1"/>
  <c r="Q33" i="2"/>
  <c r="N6" i="28" s="1"/>
  <c r="Q34" i="2"/>
  <c r="N6" i="26" s="1"/>
  <c r="Q35" i="2"/>
  <c r="N6" i="30" s="1"/>
  <c r="H17" i="30" s="1"/>
  <c r="J17" i="30" s="1"/>
  <c r="L17" i="30" s="1"/>
  <c r="Q36" i="2"/>
  <c r="N6" i="31" s="1"/>
  <c r="Q37" i="2"/>
  <c r="N6" i="32" s="1"/>
  <c r="Q38" i="2"/>
  <c r="N6" i="33" s="1"/>
  <c r="H13" i="33" s="1"/>
  <c r="J13" i="33" s="1"/>
  <c r="L13" i="33" s="1"/>
  <c r="Q39" i="2"/>
  <c r="Q40" i="2"/>
  <c r="N6" i="35" s="1"/>
  <c r="Q41" i="2"/>
  <c r="N6" i="36" s="1"/>
  <c r="Q42" i="2"/>
  <c r="N6" i="37" s="1"/>
  <c r="H22" i="37" s="1"/>
  <c r="J22" i="37" s="1"/>
  <c r="L22" i="37" s="1"/>
  <c r="Q43" i="2"/>
  <c r="Q93" i="2" s="1"/>
  <c r="Q44" i="2"/>
  <c r="N6" i="39" s="1"/>
  <c r="Q45" i="2"/>
  <c r="N6" i="40" s="1"/>
  <c r="H19" i="40" s="1"/>
  <c r="J19" i="40" s="1"/>
  <c r="L19" i="40" s="1"/>
  <c r="Q46" i="2"/>
  <c r="N6" i="41" s="1"/>
  <c r="H14" i="41" s="1"/>
  <c r="J14" i="41" s="1"/>
  <c r="L14" i="41" s="1"/>
  <c r="Q47" i="2"/>
  <c r="Q10" i="2"/>
  <c r="N6" i="5" s="1"/>
  <c r="H12" i="5" s="1"/>
  <c r="J12" i="5" s="1"/>
  <c r="Q11" i="2"/>
  <c r="Q61" i="2" s="1"/>
  <c r="Q12" i="2"/>
  <c r="N6" i="7" s="1"/>
  <c r="H16" i="7" s="1"/>
  <c r="J16" i="7" s="1"/>
  <c r="D27" i="3"/>
  <c r="D43" i="3"/>
  <c r="N6" i="10"/>
  <c r="D29" i="10" s="1" a="1"/>
  <c r="D29" i="10" s="1"/>
  <c r="E29" i="15" a="1"/>
  <c r="E29" i="15" s="1"/>
  <c r="I20" i="2" s="1"/>
  <c r="E70" i="2" s="1"/>
  <c r="I70" i="2" s="1"/>
  <c r="H25" i="15"/>
  <c r="J25" i="15" s="1"/>
  <c r="H17" i="15"/>
  <c r="J17" i="15" s="1"/>
  <c r="H27" i="15"/>
  <c r="J27" i="15" s="1"/>
  <c r="L27" i="15" s="1"/>
  <c r="H16" i="15"/>
  <c r="J16" i="15" s="1"/>
  <c r="Q70" i="2"/>
  <c r="N6" i="13"/>
  <c r="H17" i="13" s="1"/>
  <c r="J17" i="13" s="1"/>
  <c r="H28" i="10"/>
  <c r="J28" i="10" s="1"/>
  <c r="L28" i="10" s="1"/>
  <c r="N6" i="19"/>
  <c r="H27" i="19" s="1"/>
  <c r="J27" i="19" s="1"/>
  <c r="L27" i="19" s="1"/>
  <c r="Q67" i="2"/>
  <c r="N6" i="11"/>
  <c r="H28" i="11" s="1"/>
  <c r="J28" i="11" s="1"/>
  <c r="L28" i="11" s="1"/>
  <c r="Q76" i="2"/>
  <c r="N6" i="8"/>
  <c r="H15" i="8" s="1"/>
  <c r="J15" i="8" s="1"/>
  <c r="N6" i="16"/>
  <c r="H17" i="16" s="1"/>
  <c r="J17" i="16" s="1"/>
  <c r="L17" i="16" s="1"/>
  <c r="N6" i="18"/>
  <c r="H26" i="18" s="1"/>
  <c r="J26" i="18" s="1"/>
  <c r="L26" i="18" s="1"/>
  <c r="H14" i="24"/>
  <c r="J14" i="24" s="1"/>
  <c r="L14" i="24" s="1"/>
  <c r="H21" i="24"/>
  <c r="J21" i="24" s="1"/>
  <c r="L21" i="24" s="1"/>
  <c r="H12" i="24"/>
  <c r="J12" i="24" s="1"/>
  <c r="L12" i="24" s="1"/>
  <c r="H17" i="24"/>
  <c r="J17" i="24" s="1"/>
  <c r="L17" i="24" s="1"/>
  <c r="H19" i="24"/>
  <c r="J19" i="24" s="1"/>
  <c r="L19" i="24" s="1"/>
  <c r="H15" i="24"/>
  <c r="J15" i="24" s="1"/>
  <c r="L15" i="24" s="1"/>
  <c r="H22" i="24"/>
  <c r="J22" i="24" s="1"/>
  <c r="L22" i="24" s="1"/>
  <c r="H25" i="24"/>
  <c r="J25" i="24" s="1"/>
  <c r="L25" i="24" s="1"/>
  <c r="H20" i="24"/>
  <c r="J20" i="24" s="1"/>
  <c r="L20" i="24" s="1"/>
  <c r="H12" i="32"/>
  <c r="J12" i="32" s="1"/>
  <c r="L12" i="32" s="1"/>
  <c r="H28" i="32"/>
  <c r="J28" i="32" s="1"/>
  <c r="L28" i="32" s="1"/>
  <c r="H13" i="32"/>
  <c r="J13" i="32" s="1"/>
  <c r="L13" i="32" s="1"/>
  <c r="H16" i="40"/>
  <c r="J16" i="40" s="1"/>
  <c r="L16" i="40" s="1"/>
  <c r="H24" i="40"/>
  <c r="J24" i="40" s="1"/>
  <c r="L24" i="40" s="1"/>
  <c r="H11" i="40"/>
  <c r="J11" i="40" s="1"/>
  <c r="H27" i="40"/>
  <c r="J27" i="40" s="1"/>
  <c r="L27" i="40" s="1"/>
  <c r="H17" i="40"/>
  <c r="J17" i="40" s="1"/>
  <c r="L17" i="40" s="1"/>
  <c r="H25" i="40"/>
  <c r="J25" i="40" s="1"/>
  <c r="L25" i="40"/>
  <c r="H12" i="40"/>
  <c r="J12" i="40" s="1"/>
  <c r="L12" i="40" s="1"/>
  <c r="H11" i="41"/>
  <c r="J11" i="41" s="1"/>
  <c r="L11" i="41" s="1"/>
  <c r="H23" i="41"/>
  <c r="J23" i="41" s="1"/>
  <c r="L23" i="41" s="1"/>
  <c r="H28" i="39"/>
  <c r="J28" i="39"/>
  <c r="H24" i="39"/>
  <c r="J24" i="39" s="1"/>
  <c r="L24" i="39" s="1"/>
  <c r="H11" i="29"/>
  <c r="J11" i="29" s="1"/>
  <c r="L11" i="29" s="1"/>
  <c r="H20" i="29"/>
  <c r="J20" i="29" s="1"/>
  <c r="L20" i="29" s="1"/>
  <c r="H27" i="29"/>
  <c r="J27" i="29" s="1"/>
  <c r="L27" i="29" s="1"/>
  <c r="H21" i="29"/>
  <c r="J21" i="29" s="1"/>
  <c r="L21" i="29"/>
  <c r="H23" i="29"/>
  <c r="J23" i="29" s="1"/>
  <c r="L23" i="29" s="1"/>
  <c r="H25" i="29"/>
  <c r="J25" i="29" s="1"/>
  <c r="L25" i="29" s="1"/>
  <c r="H12" i="29"/>
  <c r="J12" i="29" s="1"/>
  <c r="H13" i="39"/>
  <c r="J13" i="39" s="1"/>
  <c r="L13" i="39" s="1"/>
  <c r="H16" i="39"/>
  <c r="J16" i="39" s="1"/>
  <c r="L16" i="39" s="1"/>
  <c r="H25" i="39"/>
  <c r="J25" i="39" s="1"/>
  <c r="L25" i="39" s="1"/>
  <c r="H19" i="39"/>
  <c r="J19" i="39" s="1"/>
  <c r="L19" i="39" s="1"/>
  <c r="H22" i="39"/>
  <c r="J22" i="39" s="1"/>
  <c r="L22" i="39" s="1"/>
  <c r="H14" i="39"/>
  <c r="J14" i="39" s="1"/>
  <c r="L14" i="39" s="1"/>
  <c r="H17" i="39"/>
  <c r="J17" i="39" s="1"/>
  <c r="L17" i="39" s="1"/>
  <c r="H26" i="39"/>
  <c r="J26" i="39" s="1"/>
  <c r="L26" i="39" s="1"/>
  <c r="H11" i="39"/>
  <c r="J11" i="39" s="1"/>
  <c r="L11" i="39" s="1"/>
  <c r="H20" i="39"/>
  <c r="J20" i="39" s="1"/>
  <c r="L20" i="39" s="1"/>
  <c r="H23" i="39"/>
  <c r="J23" i="39" s="1"/>
  <c r="L23" i="39" s="1"/>
  <c r="H12" i="39"/>
  <c r="J12" i="39" s="1"/>
  <c r="H15" i="39"/>
  <c r="J15" i="39" s="1"/>
  <c r="L15" i="39" s="1"/>
  <c r="H18" i="39"/>
  <c r="J18" i="39" s="1"/>
  <c r="L18" i="39" s="1"/>
  <c r="I30" i="35"/>
  <c r="K30" i="35"/>
  <c r="K30" i="36"/>
  <c r="H22" i="36"/>
  <c r="J22" i="36" s="1"/>
  <c r="L22" i="36" s="1"/>
  <c r="I30" i="38"/>
  <c r="B25" i="40"/>
  <c r="B17" i="40"/>
  <c r="B19" i="40"/>
  <c r="B11" i="40"/>
  <c r="B19" i="36"/>
  <c r="H21" i="36"/>
  <c r="J21" i="36" s="1"/>
  <c r="L21" i="36" s="1"/>
  <c r="H27" i="36"/>
  <c r="J27" i="36" s="1"/>
  <c r="L27" i="36" s="1"/>
  <c r="B18" i="36"/>
  <c r="H20" i="36"/>
  <c r="J20" i="36" s="1"/>
  <c r="L20" i="36" s="1"/>
  <c r="B13" i="39"/>
  <c r="H19" i="36"/>
  <c r="J19" i="36" s="1"/>
  <c r="L19" i="36" s="1"/>
  <c r="H26" i="36"/>
  <c r="J26" i="36" s="1"/>
  <c r="L26" i="36" s="1"/>
  <c r="K30" i="37"/>
  <c r="H18" i="36"/>
  <c r="J18" i="36" s="1"/>
  <c r="L18" i="36" s="1"/>
  <c r="B19" i="39"/>
  <c r="B28" i="39"/>
  <c r="B15" i="39"/>
  <c r="B16" i="39"/>
  <c r="N7" i="39"/>
  <c r="L44" i="2" s="1"/>
  <c r="H11" i="35"/>
  <c r="J11" i="35" s="1"/>
  <c r="H12" i="35"/>
  <c r="J12" i="35" s="1"/>
  <c r="L12" i="35" s="1"/>
  <c r="H13" i="35"/>
  <c r="J13" i="35" s="1"/>
  <c r="L13" i="35" s="1"/>
  <c r="H14" i="35"/>
  <c r="J14" i="35" s="1"/>
  <c r="L14" i="35" s="1"/>
  <c r="H15" i="35"/>
  <c r="J15" i="35" s="1"/>
  <c r="L15" i="35" s="1"/>
  <c r="H16" i="35"/>
  <c r="J16" i="35" s="1"/>
  <c r="L16" i="35" s="1"/>
  <c r="H17" i="35"/>
  <c r="J17" i="35" s="1"/>
  <c r="L17" i="35" s="1"/>
  <c r="H18" i="35"/>
  <c r="J18" i="35" s="1"/>
  <c r="L18" i="35" s="1"/>
  <c r="H19" i="35"/>
  <c r="J19" i="35" s="1"/>
  <c r="L19" i="35" s="1"/>
  <c r="H20" i="35"/>
  <c r="J20" i="35" s="1"/>
  <c r="L20" i="35" s="1"/>
  <c r="H21" i="35"/>
  <c r="J21" i="35" s="1"/>
  <c r="L21" i="35" s="1"/>
  <c r="H22" i="35"/>
  <c r="J22" i="35" s="1"/>
  <c r="L22" i="35" s="1"/>
  <c r="H23" i="35"/>
  <c r="J23" i="35" s="1"/>
  <c r="L23" i="35" s="1"/>
  <c r="H24" i="35"/>
  <c r="J24" i="35" s="1"/>
  <c r="L24" i="35" s="1"/>
  <c r="H25" i="35"/>
  <c r="J25" i="35" s="1"/>
  <c r="L25" i="35" s="1"/>
  <c r="H26" i="35"/>
  <c r="J26" i="35" s="1"/>
  <c r="L26" i="35" s="1"/>
  <c r="H27" i="35"/>
  <c r="J27" i="35" s="1"/>
  <c r="L27" i="35" s="1"/>
  <c r="H11" i="36"/>
  <c r="J11" i="36" s="1"/>
  <c r="H12" i="36"/>
  <c r="J12" i="36" s="1"/>
  <c r="L12" i="36" s="1"/>
  <c r="H13" i="36"/>
  <c r="J13" i="36" s="1"/>
  <c r="H14" i="36"/>
  <c r="J14" i="36" s="1"/>
  <c r="L14" i="36" s="1"/>
  <c r="H15" i="36"/>
  <c r="J15" i="36" s="1"/>
  <c r="L15" i="36" s="1"/>
  <c r="H16" i="36"/>
  <c r="J16" i="36" s="1"/>
  <c r="L16" i="36" s="1"/>
  <c r="H17" i="36"/>
  <c r="J17" i="36" s="1"/>
  <c r="L17" i="36" s="1"/>
  <c r="H25" i="36"/>
  <c r="J25" i="36" s="1"/>
  <c r="L25" i="36" s="1"/>
  <c r="H24" i="36"/>
  <c r="J24" i="36" s="1"/>
  <c r="L24" i="36" s="1"/>
  <c r="K30" i="39"/>
  <c r="L28" i="39"/>
  <c r="H23" i="36"/>
  <c r="J23" i="36" s="1"/>
  <c r="L23" i="36" s="1"/>
  <c r="H28" i="36"/>
  <c r="J28" i="36" s="1"/>
  <c r="L28" i="36" s="1"/>
  <c r="B23" i="37"/>
  <c r="B12" i="37"/>
  <c r="N7" i="37"/>
  <c r="L42" i="2" s="1"/>
  <c r="B12" i="41"/>
  <c r="B16" i="41"/>
  <c r="B20" i="41"/>
  <c r="B24" i="41"/>
  <c r="I30" i="41"/>
  <c r="B11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K30" i="20"/>
  <c r="K30" i="21"/>
  <c r="K30" i="22"/>
  <c r="K30" i="26"/>
  <c r="K30" i="25"/>
  <c r="H24" i="19"/>
  <c r="J24" i="19" s="1"/>
  <c r="L24" i="19" s="1"/>
  <c r="H19" i="19"/>
  <c r="J19" i="19" s="1"/>
  <c r="L19" i="19" s="1"/>
  <c r="H13" i="19"/>
  <c r="J13" i="19" s="1"/>
  <c r="L13" i="19" s="1"/>
  <c r="B15" i="19"/>
  <c r="B23" i="19"/>
  <c r="H26" i="21"/>
  <c r="J26" i="21" s="1"/>
  <c r="L26" i="21" s="1"/>
  <c r="H25" i="21"/>
  <c r="J25" i="21" s="1"/>
  <c r="L25" i="21" s="1"/>
  <c r="L23" i="21"/>
  <c r="H21" i="21"/>
  <c r="J21" i="21" s="1"/>
  <c r="L21" i="21" s="1"/>
  <c r="H18" i="21"/>
  <c r="J18" i="21" s="1"/>
  <c r="L18" i="21" s="1"/>
  <c r="H17" i="21"/>
  <c r="J17" i="21" s="1"/>
  <c r="L17" i="21" s="1"/>
  <c r="H13" i="21"/>
  <c r="J13" i="21" s="1"/>
  <c r="L13" i="21" s="1"/>
  <c r="H25" i="23"/>
  <c r="J25" i="23" s="1"/>
  <c r="L25" i="23" s="1"/>
  <c r="H26" i="23"/>
  <c r="J26" i="23" s="1"/>
  <c r="L26" i="23" s="1"/>
  <c r="H28" i="23"/>
  <c r="J28" i="23"/>
  <c r="L28" i="23" s="1"/>
  <c r="H21" i="23"/>
  <c r="J21" i="23" s="1"/>
  <c r="L21" i="23" s="1"/>
  <c r="H20" i="23"/>
  <c r="J20" i="23" s="1"/>
  <c r="L20" i="23" s="1"/>
  <c r="H19" i="23"/>
  <c r="J19" i="23" s="1"/>
  <c r="L19" i="23" s="1"/>
  <c r="H18" i="23"/>
  <c r="J18" i="23" s="1"/>
  <c r="L18" i="23" s="1"/>
  <c r="H17" i="23"/>
  <c r="J17" i="23" s="1"/>
  <c r="L17" i="23" s="1"/>
  <c r="H16" i="23"/>
  <c r="J16" i="23" s="1"/>
  <c r="L16" i="23" s="1"/>
  <c r="H15" i="23"/>
  <c r="J15" i="23" s="1"/>
  <c r="L15" i="23" s="1"/>
  <c r="H14" i="23"/>
  <c r="J14" i="23" s="1"/>
  <c r="L14" i="23" s="1"/>
  <c r="H13" i="23"/>
  <c r="J13" i="23" s="1"/>
  <c r="L13" i="23" s="1"/>
  <c r="H12" i="23"/>
  <c r="J12" i="23" s="1"/>
  <c r="L12" i="23" s="1"/>
  <c r="H11" i="23"/>
  <c r="J11" i="23" s="1"/>
  <c r="L11" i="23" s="1"/>
  <c r="H27" i="23"/>
  <c r="J27" i="23" s="1"/>
  <c r="L27" i="23" s="1"/>
  <c r="N7" i="19"/>
  <c r="L24" i="2" s="1"/>
  <c r="B13" i="19"/>
  <c r="B21" i="19"/>
  <c r="B17" i="20"/>
  <c r="N7" i="21"/>
  <c r="L26" i="2" s="1"/>
  <c r="I30" i="23"/>
  <c r="B25" i="26"/>
  <c r="B23" i="26"/>
  <c r="B19" i="26"/>
  <c r="B11" i="26"/>
  <c r="N7" i="26"/>
  <c r="L34" i="2" s="1"/>
  <c r="B18" i="19"/>
  <c r="I30" i="22"/>
  <c r="H22" i="23"/>
  <c r="J22" i="23" s="1"/>
  <c r="L22" i="23" s="1"/>
  <c r="B22" i="26"/>
  <c r="N7" i="20"/>
  <c r="L25" i="2" s="1"/>
  <c r="N7" i="27"/>
  <c r="L31" i="2" s="1"/>
  <c r="I30" i="21"/>
  <c r="K30" i="23"/>
  <c r="B27" i="23"/>
  <c r="B13" i="25"/>
  <c r="B26" i="23"/>
  <c r="B24" i="23"/>
  <c r="B13" i="24"/>
  <c r="I30" i="26"/>
  <c r="K30" i="27"/>
  <c r="K30" i="28"/>
  <c r="N7" i="23"/>
  <c r="L28" i="2" s="1"/>
  <c r="L12" i="29"/>
  <c r="H28" i="28"/>
  <c r="J28" i="28" s="1"/>
  <c r="L28" i="28" s="1"/>
  <c r="H20" i="28"/>
  <c r="J20" i="28" s="1"/>
  <c r="L20" i="28" s="1"/>
  <c r="H23" i="28"/>
  <c r="J23" i="28" s="1"/>
  <c r="L23" i="28" s="1"/>
  <c r="H24" i="28"/>
  <c r="J24" i="28" s="1"/>
  <c r="L24" i="28" s="1"/>
  <c r="H26" i="28"/>
  <c r="J26" i="28" s="1"/>
  <c r="L26" i="28" s="1"/>
  <c r="H18" i="28"/>
  <c r="J18" i="28" s="1"/>
  <c r="L18" i="28" s="1"/>
  <c r="H13" i="28"/>
  <c r="J13" i="28" s="1"/>
  <c r="L13" i="28" s="1"/>
  <c r="H19" i="28"/>
  <c r="J19" i="28" s="1"/>
  <c r="L19" i="28" s="1"/>
  <c r="H21" i="28"/>
  <c r="J21" i="28" s="1"/>
  <c r="L21" i="28" s="1"/>
  <c r="H25" i="28"/>
  <c r="J25" i="28" s="1"/>
  <c r="L25" i="28" s="1"/>
  <c r="H13" i="26"/>
  <c r="J13" i="26" s="1"/>
  <c r="L13" i="26" s="1"/>
  <c r="H17" i="26"/>
  <c r="J17" i="26" s="1"/>
  <c r="L17" i="26" s="1"/>
  <c r="H21" i="26"/>
  <c r="J21" i="26" s="1"/>
  <c r="L21" i="26" s="1"/>
  <c r="H25" i="26"/>
  <c r="J25" i="26"/>
  <c r="L25" i="26" s="1"/>
  <c r="B22" i="28"/>
  <c r="H12" i="28"/>
  <c r="J12" i="28" s="1"/>
  <c r="L12" i="28" s="1"/>
  <c r="H16" i="28"/>
  <c r="J16" i="28" s="1"/>
  <c r="L16" i="28" s="1"/>
  <c r="K30" i="29"/>
  <c r="I30" i="29"/>
  <c r="K30" i="30"/>
  <c r="B19" i="29"/>
  <c r="I30" i="32"/>
  <c r="K30" i="32"/>
  <c r="I30" i="31"/>
  <c r="N7" i="32"/>
  <c r="L37" i="2" s="1"/>
  <c r="N7" i="33"/>
  <c r="L38" i="2" s="1"/>
  <c r="B25" i="33"/>
  <c r="K30" i="34"/>
  <c r="B20" i="32"/>
  <c r="I30" i="33"/>
  <c r="B17" i="32"/>
  <c r="B19" i="33"/>
  <c r="N7" i="34"/>
  <c r="L39" i="2" s="1"/>
  <c r="B15" i="34"/>
  <c r="B17" i="34"/>
  <c r="B23" i="34"/>
  <c r="B25" i="34"/>
  <c r="H15" i="32"/>
  <c r="J15" i="32" s="1"/>
  <c r="L15" i="32" s="1"/>
  <c r="H16" i="32"/>
  <c r="J16" i="32" s="1"/>
  <c r="L16" i="32" s="1"/>
  <c r="H17" i="32"/>
  <c r="J17" i="32" s="1"/>
  <c r="L17" i="32" s="1"/>
  <c r="H18" i="32"/>
  <c r="J18" i="32" s="1"/>
  <c r="L18" i="32" s="1"/>
  <c r="H19" i="32"/>
  <c r="J19" i="32"/>
  <c r="L19" i="32" s="1"/>
  <c r="H20" i="32"/>
  <c r="J20" i="32" s="1"/>
  <c r="L20" i="32" s="1"/>
  <c r="H21" i="32"/>
  <c r="J21" i="32" s="1"/>
  <c r="L21" i="32" s="1"/>
  <c r="H22" i="32"/>
  <c r="J22" i="32" s="1"/>
  <c r="L22" i="32" s="1"/>
  <c r="H23" i="32"/>
  <c r="J23" i="32" s="1"/>
  <c r="L23" i="32" s="1"/>
  <c r="H24" i="32"/>
  <c r="J24" i="32" s="1"/>
  <c r="L24" i="32" s="1"/>
  <c r="H25" i="32"/>
  <c r="J25" i="32"/>
  <c r="L25" i="32" s="1"/>
  <c r="H26" i="32"/>
  <c r="J26" i="32" s="1"/>
  <c r="L26" i="32" s="1"/>
  <c r="H27" i="32"/>
  <c r="J27" i="32" s="1"/>
  <c r="L27" i="32" s="1"/>
  <c r="H12" i="33"/>
  <c r="J12" i="33" s="1"/>
  <c r="L12" i="33" s="1"/>
  <c r="H26" i="33"/>
  <c r="J26" i="33" s="1"/>
  <c r="L26" i="33" s="1"/>
  <c r="H25" i="11"/>
  <c r="J25" i="11" s="1"/>
  <c r="L25" i="11" s="1"/>
  <c r="H17" i="11"/>
  <c r="J17" i="11" s="1"/>
  <c r="H15" i="11"/>
  <c r="J15" i="11" s="1"/>
  <c r="B22" i="11"/>
  <c r="N7" i="12"/>
  <c r="L17" i="2" s="1"/>
  <c r="L25" i="15"/>
  <c r="N7" i="11"/>
  <c r="L16" i="2" s="1"/>
  <c r="N7" i="15"/>
  <c r="L20" i="2" s="1"/>
  <c r="N7" i="14"/>
  <c r="L19" i="2" s="1"/>
  <c r="H11" i="12"/>
  <c r="J11" i="12" s="1"/>
  <c r="H12" i="12"/>
  <c r="J12" i="12" s="1"/>
  <c r="L12" i="12" s="1"/>
  <c r="H13" i="12"/>
  <c r="J13" i="12" s="1"/>
  <c r="H14" i="12"/>
  <c r="J14" i="12" s="1"/>
  <c r="L14" i="12" s="1"/>
  <c r="H15" i="12"/>
  <c r="J15" i="12" s="1"/>
  <c r="H16" i="12"/>
  <c r="J16" i="12" s="1"/>
  <c r="H17" i="12"/>
  <c r="J17" i="12" s="1"/>
  <c r="H18" i="12"/>
  <c r="J18" i="12" s="1"/>
  <c r="L18" i="12" s="1"/>
  <c r="H19" i="12"/>
  <c r="J19" i="12" s="1"/>
  <c r="L19" i="12" s="1"/>
  <c r="H20" i="12"/>
  <c r="J20" i="12" s="1"/>
  <c r="L20" i="12" s="1"/>
  <c r="H21" i="12"/>
  <c r="J21" i="12" s="1"/>
  <c r="L21" i="12" s="1"/>
  <c r="H22" i="12"/>
  <c r="J22" i="12" s="1"/>
  <c r="L22" i="12" s="1"/>
  <c r="H23" i="12"/>
  <c r="J23" i="12" s="1"/>
  <c r="L23" i="12" s="1"/>
  <c r="H24" i="12"/>
  <c r="J24" i="12" s="1"/>
  <c r="L24" i="12" s="1"/>
  <c r="H25" i="12"/>
  <c r="J25" i="12" s="1"/>
  <c r="L25" i="12" s="1"/>
  <c r="H26" i="12"/>
  <c r="J26" i="12" s="1"/>
  <c r="L26" i="12" s="1"/>
  <c r="H27" i="12"/>
  <c r="J27" i="12" s="1"/>
  <c r="L27" i="12" s="1"/>
  <c r="H14" i="13"/>
  <c r="J14" i="13" s="1"/>
  <c r="H18" i="13"/>
  <c r="J18" i="13" s="1"/>
  <c r="L18" i="13" s="1"/>
  <c r="H24" i="13"/>
  <c r="J24" i="13" s="1"/>
  <c r="L24" i="13" s="1"/>
  <c r="H26" i="13"/>
  <c r="J26" i="13" s="1"/>
  <c r="L26" i="13" s="1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8" i="7"/>
  <c r="B19" i="9"/>
  <c r="N7" i="9"/>
  <c r="L14" i="2" s="1"/>
  <c r="N7" i="7"/>
  <c r="L12" i="2" s="1"/>
  <c r="B22" i="10"/>
  <c r="B14" i="10"/>
  <c r="N7" i="10"/>
  <c r="L15" i="2" s="1"/>
  <c r="H11" i="8"/>
  <c r="J11" i="8" s="1"/>
  <c r="H12" i="8"/>
  <c r="J12" i="8" s="1"/>
  <c r="H13" i="8"/>
  <c r="J13" i="8" s="1"/>
  <c r="L13" i="8" s="1"/>
  <c r="H14" i="8"/>
  <c r="J14" i="8" s="1"/>
  <c r="H17" i="8"/>
  <c r="J17" i="8" s="1"/>
  <c r="H18" i="8"/>
  <c r="J18" i="8" s="1"/>
  <c r="L18" i="8" s="1"/>
  <c r="H19" i="8"/>
  <c r="J19" i="8" s="1"/>
  <c r="L19" i="8" s="1"/>
  <c r="H20" i="8"/>
  <c r="J20" i="8" s="1"/>
  <c r="L20" i="8" s="1"/>
  <c r="H21" i="8"/>
  <c r="J21" i="8" s="1"/>
  <c r="L21" i="8" s="1"/>
  <c r="H22" i="8"/>
  <c r="J22" i="8" s="1"/>
  <c r="L22" i="8" s="1"/>
  <c r="H25" i="8"/>
  <c r="J25" i="8" s="1"/>
  <c r="L25" i="8" s="1"/>
  <c r="H26" i="8"/>
  <c r="J26" i="8" s="1"/>
  <c r="L26" i="8" s="1"/>
  <c r="H27" i="8"/>
  <c r="J27" i="8" s="1"/>
  <c r="L27" i="8" s="1"/>
  <c r="H12" i="9"/>
  <c r="J12" i="9" s="1"/>
  <c r="H20" i="9"/>
  <c r="J20" i="9" s="1"/>
  <c r="L20" i="9" s="1"/>
  <c r="H27" i="9"/>
  <c r="J27" i="9" s="1"/>
  <c r="L27" i="9" s="1"/>
  <c r="H18" i="10"/>
  <c r="J18" i="10" s="1"/>
  <c r="L18" i="10" s="1"/>
  <c r="H26" i="10"/>
  <c r="J26" i="10" s="1"/>
  <c r="L26" i="10" s="1"/>
  <c r="H14" i="5"/>
  <c r="J14" i="5" s="1"/>
  <c r="L14" i="5" s="1"/>
  <c r="H15" i="5"/>
  <c r="J15" i="5" s="1"/>
  <c r="H21" i="5"/>
  <c r="J21" i="5" s="1"/>
  <c r="L21" i="5" s="1"/>
  <c r="H22" i="5"/>
  <c r="J22" i="5" s="1"/>
  <c r="L22" i="5" s="1"/>
  <c r="H23" i="13"/>
  <c r="J23" i="13" s="1"/>
  <c r="L23" i="13" s="1"/>
  <c r="H21" i="11"/>
  <c r="J21" i="11" s="1"/>
  <c r="L21" i="11" s="1"/>
  <c r="H22" i="13"/>
  <c r="J22" i="13" s="1"/>
  <c r="L22" i="13" s="1"/>
  <c r="H23" i="11"/>
  <c r="J23" i="11" s="1"/>
  <c r="L23" i="11" s="1"/>
  <c r="H16" i="13"/>
  <c r="J16" i="13" s="1"/>
  <c r="H15" i="16"/>
  <c r="J15" i="16" s="1"/>
  <c r="L15" i="16" s="1"/>
  <c r="H13" i="11"/>
  <c r="J13" i="11" s="1"/>
  <c r="H26" i="16"/>
  <c r="J26" i="16" s="1"/>
  <c r="L26" i="16" s="1"/>
  <c r="H21" i="13"/>
  <c r="J21" i="13" s="1"/>
  <c r="L21" i="13" s="1"/>
  <c r="H13" i="13"/>
  <c r="J13" i="13" s="1"/>
  <c r="H18" i="11"/>
  <c r="J18" i="11" s="1"/>
  <c r="L18" i="11" s="1"/>
  <c r="H26" i="11"/>
  <c r="J26" i="11" s="1"/>
  <c r="L26" i="11" s="1"/>
  <c r="H22" i="16"/>
  <c r="J22" i="16" s="1"/>
  <c r="L22" i="16" s="1"/>
  <c r="H24" i="8"/>
  <c r="J24" i="8" s="1"/>
  <c r="L24" i="8" s="1"/>
  <c r="H16" i="8"/>
  <c r="J16" i="8" s="1"/>
  <c r="H20" i="13"/>
  <c r="J20" i="13" s="1"/>
  <c r="L20" i="13" s="1"/>
  <c r="H12" i="13"/>
  <c r="J12" i="13" s="1"/>
  <c r="H11" i="11"/>
  <c r="J11" i="11" s="1"/>
  <c r="H19" i="11"/>
  <c r="J19" i="11" s="1"/>
  <c r="L19" i="11" s="1"/>
  <c r="H27" i="11"/>
  <c r="J27" i="11" s="1"/>
  <c r="L27" i="11" s="1"/>
  <c r="H23" i="16"/>
  <c r="J23" i="16"/>
  <c r="L23" i="16" s="1"/>
  <c r="E29" i="16" a="1"/>
  <c r="E29" i="16" s="1"/>
  <c r="I23" i="2" s="1"/>
  <c r="E73" i="2" s="1"/>
  <c r="I73" i="2" s="1"/>
  <c r="H23" i="8"/>
  <c r="J23" i="8" s="1"/>
  <c r="L23" i="8" s="1"/>
  <c r="H27" i="13"/>
  <c r="J27" i="13" s="1"/>
  <c r="L27" i="13" s="1"/>
  <c r="H19" i="13"/>
  <c r="J19" i="13" s="1"/>
  <c r="L19" i="13" s="1"/>
  <c r="H11" i="13"/>
  <c r="J11" i="13" s="1"/>
  <c r="H12" i="11"/>
  <c r="J12" i="11" s="1"/>
  <c r="H20" i="11"/>
  <c r="J20" i="11"/>
  <c r="L20" i="11" s="1"/>
  <c r="D29" i="11" a="1"/>
  <c r="D29" i="11" s="1"/>
  <c r="H16" i="2" s="1"/>
  <c r="D66" i="2" s="1"/>
  <c r="H66" i="2" s="1"/>
  <c r="E29" i="11" a="1"/>
  <c r="E29" i="11" s="1"/>
  <c r="H25" i="13"/>
  <c r="J25" i="13" s="1"/>
  <c r="L25" i="13" s="1"/>
  <c r="H14" i="11"/>
  <c r="J14" i="11" s="1"/>
  <c r="H22" i="11"/>
  <c r="J22" i="11" s="1"/>
  <c r="L22" i="11" s="1"/>
  <c r="D29" i="16" a="1"/>
  <c r="D29" i="16" s="1"/>
  <c r="H23" i="2" s="1"/>
  <c r="D73" i="2" s="1"/>
  <c r="H73" i="2" s="1"/>
  <c r="E29" i="8" a="1"/>
  <c r="E29" i="8" s="1"/>
  <c r="I13" i="2" s="1"/>
  <c r="E63" i="2" s="1"/>
  <c r="I63" i="2" s="1"/>
  <c r="H28" i="8"/>
  <c r="J28" i="8" s="1"/>
  <c r="L28" i="8" s="1"/>
  <c r="D29" i="8" a="1"/>
  <c r="D29" i="8" s="1"/>
  <c r="H13" i="2" s="1"/>
  <c r="D63" i="2" s="1"/>
  <c r="H63" i="2" s="1"/>
  <c r="E29" i="13" a="1"/>
  <c r="E29" i="13" s="1"/>
  <c r="I18" i="2" s="1"/>
  <c r="E68" i="2" s="1"/>
  <c r="I68" i="2" s="1"/>
  <c r="H28" i="13"/>
  <c r="J28" i="13" s="1"/>
  <c r="L28" i="13" s="1"/>
  <c r="D29" i="13" a="1"/>
  <c r="D29" i="13" s="1"/>
  <c r="H18" i="2" s="1"/>
  <c r="H15" i="13"/>
  <c r="J15" i="13" s="1"/>
  <c r="H16" i="11"/>
  <c r="J16" i="11" s="1"/>
  <c r="H24" i="11"/>
  <c r="J24" i="11" s="1"/>
  <c r="L24" i="11" s="1"/>
  <c r="H12" i="16"/>
  <c r="J12" i="16"/>
  <c r="H18" i="16"/>
  <c r="J18" i="16" s="1"/>
  <c r="L18" i="16" s="1"/>
  <c r="H14" i="16"/>
  <c r="J14" i="16" s="1"/>
  <c r="L14" i="16" s="1"/>
  <c r="H28" i="16"/>
  <c r="J28" i="16" s="1"/>
  <c r="L28" i="16" s="1"/>
  <c r="H24" i="16"/>
  <c r="J24" i="16" s="1"/>
  <c r="L24" i="16" s="1"/>
  <c r="H20" i="16"/>
  <c r="J20" i="16" s="1"/>
  <c r="L20" i="16" s="1"/>
  <c r="H25" i="16"/>
  <c r="J25" i="16" s="1"/>
  <c r="L25" i="16" s="1"/>
  <c r="H27" i="16"/>
  <c r="J27" i="16" s="1"/>
  <c r="L27" i="16" s="1"/>
  <c r="H19" i="16"/>
  <c r="J19" i="16" s="1"/>
  <c r="L19" i="16" s="1"/>
  <c r="H21" i="16"/>
  <c r="J21" i="16" s="1"/>
  <c r="L21" i="16" s="1"/>
  <c r="H11" i="16"/>
  <c r="J11" i="16" s="1"/>
  <c r="L11" i="16" s="1"/>
  <c r="H13" i="16"/>
  <c r="J13" i="16" s="1"/>
  <c r="L13" i="16" s="1"/>
  <c r="D29" i="18" a="1"/>
  <c r="D29" i="18" s="1"/>
  <c r="H22" i="2" s="1"/>
  <c r="D72" i="2" s="1"/>
  <c r="H72" i="2" s="1"/>
  <c r="H19" i="18"/>
  <c r="J19" i="18" s="1"/>
  <c r="L19" i="18" s="1"/>
  <c r="L12" i="39"/>
  <c r="L11" i="36"/>
  <c r="L11" i="35"/>
  <c r="B24" i="7" l="1"/>
  <c r="B27" i="7"/>
  <c r="B24" i="31"/>
  <c r="B16" i="31"/>
  <c r="B18" i="15"/>
  <c r="B15" i="7"/>
  <c r="B16" i="7"/>
  <c r="B26" i="7"/>
  <c r="B26" i="15"/>
  <c r="B20" i="31"/>
  <c r="B19" i="7"/>
  <c r="B12" i="31"/>
  <c r="B28" i="7"/>
  <c r="B11" i="7"/>
  <c r="B20" i="7"/>
  <c r="B25" i="14"/>
  <c r="B12" i="7"/>
  <c r="B13" i="7"/>
  <c r="B22" i="7"/>
  <c r="B11" i="15"/>
  <c r="B21" i="7"/>
  <c r="B14" i="7"/>
  <c r="B23" i="7"/>
  <c r="B23" i="15"/>
  <c r="B28" i="31"/>
  <c r="B14" i="11"/>
  <c r="B24" i="34"/>
  <c r="B16" i="34"/>
  <c r="B11" i="33"/>
  <c r="B17" i="33"/>
  <c r="B27" i="29"/>
  <c r="B21" i="24"/>
  <c r="B16" i="24"/>
  <c r="B14" i="26"/>
  <c r="B20" i="26"/>
  <c r="B24" i="39"/>
  <c r="B11" i="39"/>
  <c r="B22" i="34"/>
  <c r="B14" i="34"/>
  <c r="B23" i="33"/>
  <c r="B26" i="33"/>
  <c r="B11" i="29"/>
  <c r="B27" i="26"/>
  <c r="B16" i="26"/>
  <c r="B23" i="39"/>
  <c r="B27" i="39"/>
  <c r="B21" i="34"/>
  <c r="B13" i="34"/>
  <c r="B22" i="33"/>
  <c r="B15" i="33"/>
  <c r="B15" i="29"/>
  <c r="B21" i="29"/>
  <c r="B12" i="24"/>
  <c r="B19" i="25"/>
  <c r="B17" i="26"/>
  <c r="B21" i="26"/>
  <c r="B25" i="21"/>
  <c r="B26" i="21"/>
  <c r="B14" i="39"/>
  <c r="B18" i="39"/>
  <c r="B20" i="34"/>
  <c r="B12" i="34"/>
  <c r="B14" i="33"/>
  <c r="B13" i="29"/>
  <c r="B23" i="24"/>
  <c r="B12" i="26"/>
  <c r="B26" i="26"/>
  <c r="B21" i="21"/>
  <c r="B22" i="21"/>
  <c r="B22" i="39"/>
  <c r="B26" i="39"/>
  <c r="B27" i="34"/>
  <c r="B19" i="34"/>
  <c r="B11" i="34"/>
  <c r="B15" i="24"/>
  <c r="B24" i="26"/>
  <c r="B13" i="26"/>
  <c r="B13" i="21"/>
  <c r="B15" i="21"/>
  <c r="B12" i="39"/>
  <c r="B26" i="34"/>
  <c r="B18" i="34"/>
  <c r="B26" i="29"/>
  <c r="B18" i="26"/>
  <c r="B20" i="39"/>
  <c r="B21" i="39"/>
  <c r="I30" i="42"/>
  <c r="K30" i="42"/>
  <c r="B13" i="38"/>
  <c r="B21" i="38"/>
  <c r="B15" i="10"/>
  <c r="B23" i="10"/>
  <c r="B21" i="28"/>
  <c r="B14" i="37"/>
  <c r="B24" i="37"/>
  <c r="B24" i="10"/>
  <c r="B18" i="28"/>
  <c r="B15" i="37"/>
  <c r="B26" i="37"/>
  <c r="B17" i="10"/>
  <c r="B25" i="10"/>
  <c r="B26" i="28"/>
  <c r="B16" i="37"/>
  <c r="B28" i="37"/>
  <c r="B16" i="10"/>
  <c r="B18" i="10"/>
  <c r="B26" i="10"/>
  <c r="B17" i="37"/>
  <c r="B11" i="10"/>
  <c r="B19" i="10"/>
  <c r="B27" i="10"/>
  <c r="B19" i="37"/>
  <c r="B25" i="6"/>
  <c r="B12" i="10"/>
  <c r="B28" i="10"/>
  <c r="B21" i="37"/>
  <c r="B20" i="10"/>
  <c r="B13" i="10"/>
  <c r="B24" i="28"/>
  <c r="B11" i="37"/>
  <c r="B27" i="38"/>
  <c r="B14" i="38"/>
  <c r="B15" i="31"/>
  <c r="B26" i="38"/>
  <c r="B15" i="38"/>
  <c r="B17" i="4"/>
  <c r="B20" i="5"/>
  <c r="B27" i="5"/>
  <c r="B27" i="19"/>
  <c r="B25" i="38"/>
  <c r="B16" i="38"/>
  <c r="B27" i="31"/>
  <c r="B11" i="27"/>
  <c r="B23" i="38"/>
  <c r="B17" i="38"/>
  <c r="B28" i="28"/>
  <c r="B15" i="27"/>
  <c r="B22" i="38"/>
  <c r="B18" i="38"/>
  <c r="B28" i="27"/>
  <c r="B24" i="38"/>
  <c r="B11" i="38"/>
  <c r="B19" i="38"/>
  <c r="B12" i="38"/>
  <c r="B20" i="38"/>
  <c r="B19" i="5"/>
  <c r="B26" i="5"/>
  <c r="B11" i="31"/>
  <c r="D33" i="3"/>
  <c r="C33" i="3" s="1"/>
  <c r="D44" i="3"/>
  <c r="C43" i="3"/>
  <c r="D34" i="3"/>
  <c r="C27" i="3"/>
  <c r="D28" i="3"/>
  <c r="D67" i="3"/>
  <c r="B22" i="9"/>
  <c r="B28" i="14"/>
  <c r="B24" i="12"/>
  <c r="B22" i="30"/>
  <c r="B27" i="30"/>
  <c r="B12" i="25"/>
  <c r="B27" i="27"/>
  <c r="B24" i="27"/>
  <c r="B22" i="20"/>
  <c r="B19" i="20"/>
  <c r="B18" i="5"/>
  <c r="B24" i="6"/>
  <c r="B19" i="16"/>
  <c r="B28" i="20"/>
  <c r="B12" i="28"/>
  <c r="B19" i="28"/>
  <c r="B17" i="31"/>
  <c r="B27" i="36"/>
  <c r="B15" i="36"/>
  <c r="B25" i="9"/>
  <c r="B23" i="14"/>
  <c r="B27" i="25"/>
  <c r="B28" i="25"/>
  <c r="B16" i="27"/>
  <c r="B13" i="27"/>
  <c r="B12" i="27"/>
  <c r="B14" i="20"/>
  <c r="B11" i="20"/>
  <c r="B26" i="36"/>
  <c r="B12" i="5"/>
  <c r="B28" i="5"/>
  <c r="B11" i="6"/>
  <c r="B13" i="14"/>
  <c r="B13" i="31"/>
  <c r="B24" i="25"/>
  <c r="B14" i="27"/>
  <c r="B20" i="27"/>
  <c r="B23" i="27"/>
  <c r="B24" i="36"/>
  <c r="B20" i="36"/>
  <c r="B26" i="14"/>
  <c r="B16" i="14"/>
  <c r="B25" i="19"/>
  <c r="B23" i="31"/>
  <c r="B22" i="35"/>
  <c r="B14" i="41"/>
  <c r="H26" i="5"/>
  <c r="J26" i="5" s="1"/>
  <c r="L26" i="5" s="1"/>
  <c r="H11" i="5"/>
  <c r="J11" i="5" s="1"/>
  <c r="H25" i="5"/>
  <c r="J25" i="5" s="1"/>
  <c r="L25" i="5" s="1"/>
  <c r="H18" i="5"/>
  <c r="J18" i="5" s="1"/>
  <c r="L18" i="5" s="1"/>
  <c r="N7" i="1"/>
  <c r="L8" i="2" s="1"/>
  <c r="H24" i="5"/>
  <c r="J24" i="5" s="1"/>
  <c r="L24" i="5" s="1"/>
  <c r="H13" i="5"/>
  <c r="J13" i="5" s="1"/>
  <c r="L13" i="5" s="1"/>
  <c r="N6" i="6"/>
  <c r="H20" i="5"/>
  <c r="J20" i="5" s="1"/>
  <c r="L20" i="5" s="1"/>
  <c r="H17" i="5"/>
  <c r="J17" i="5" s="1"/>
  <c r="L17" i="5" s="1"/>
  <c r="H27" i="5"/>
  <c r="J27" i="5" s="1"/>
  <c r="L27" i="5" s="1"/>
  <c r="H23" i="5"/>
  <c r="J23" i="5" s="1"/>
  <c r="L23" i="5" s="1"/>
  <c r="H19" i="5"/>
  <c r="J19" i="5" s="1"/>
  <c r="L19" i="5" s="1"/>
  <c r="H16" i="5"/>
  <c r="J16" i="5" s="1"/>
  <c r="L16" i="5" s="1"/>
  <c r="B20" i="15"/>
  <c r="B15" i="15"/>
  <c r="B20" i="12"/>
  <c r="B12" i="12"/>
  <c r="B14" i="32"/>
  <c r="B23" i="32"/>
  <c r="B21" i="32"/>
  <c r="B26" i="24"/>
  <c r="B24" i="24"/>
  <c r="B20" i="24"/>
  <c r="B11" i="24"/>
  <c r="B18" i="24"/>
  <c r="B19" i="27"/>
  <c r="B17" i="27"/>
  <c r="B22" i="27"/>
  <c r="B18" i="27"/>
  <c r="B25" i="27"/>
  <c r="B21" i="27"/>
  <c r="B27" i="37"/>
  <c r="B25" i="37"/>
  <c r="B20" i="37"/>
  <c r="B18" i="37"/>
  <c r="B13" i="37"/>
  <c r="B26" i="40"/>
  <c r="B13" i="40"/>
  <c r="B24" i="40"/>
  <c r="B21" i="40"/>
  <c r="B23" i="40"/>
  <c r="B15" i="40"/>
  <c r="B27" i="40"/>
  <c r="B13" i="15"/>
  <c r="B16" i="15"/>
  <c r="B21" i="15"/>
  <c r="B12" i="15"/>
  <c r="B25" i="15"/>
  <c r="B12" i="9"/>
  <c r="B15" i="9"/>
  <c r="B18" i="9"/>
  <c r="B27" i="9"/>
  <c r="B13" i="9"/>
  <c r="B16" i="9"/>
  <c r="B20" i="9"/>
  <c r="B23" i="9"/>
  <c r="B26" i="9"/>
  <c r="B28" i="15"/>
  <c r="B19" i="15"/>
  <c r="B27" i="15"/>
  <c r="B22" i="15"/>
  <c r="B28" i="32"/>
  <c r="B11" i="32"/>
  <c r="B12" i="32"/>
  <c r="B12" i="4"/>
  <c r="B23" i="4"/>
  <c r="B25" i="4"/>
  <c r="B19" i="4"/>
  <c r="B22" i="4"/>
  <c r="B26" i="4"/>
  <c r="B23" i="20"/>
  <c r="B16" i="20"/>
  <c r="B21" i="20"/>
  <c r="B27" i="20"/>
  <c r="B13" i="20"/>
  <c r="B12" i="20"/>
  <c r="B24" i="20"/>
  <c r="B24" i="30"/>
  <c r="B16" i="30"/>
  <c r="B17" i="30"/>
  <c r="B12" i="30"/>
  <c r="B20" i="30"/>
  <c r="B28" i="22"/>
  <c r="B27" i="22"/>
  <c r="B14" i="22"/>
  <c r="B11" i="22"/>
  <c r="B25" i="22"/>
  <c r="B24" i="22"/>
  <c r="B19" i="22"/>
  <c r="B22" i="22"/>
  <c r="B17" i="22"/>
  <c r="B11" i="9"/>
  <c r="B14" i="9"/>
  <c r="B17" i="9"/>
  <c r="B21" i="9"/>
  <c r="B24" i="9"/>
  <c r="B17" i="15"/>
  <c r="B14" i="15"/>
  <c r="B16" i="12"/>
  <c r="B15" i="32"/>
  <c r="B22" i="24"/>
  <c r="B17" i="29"/>
  <c r="B22" i="29"/>
  <c r="B16" i="29"/>
  <c r="B25" i="29"/>
  <c r="B21" i="35"/>
  <c r="B26" i="35"/>
  <c r="B12" i="35"/>
  <c r="B20" i="35"/>
  <c r="B15" i="35"/>
  <c r="B14" i="35"/>
  <c r="B18" i="35"/>
  <c r="B23" i="35"/>
  <c r="B23" i="6"/>
  <c r="B15" i="14"/>
  <c r="B11" i="36"/>
  <c r="B12" i="36"/>
  <c r="B17" i="36"/>
  <c r="B11" i="41"/>
  <c r="B27" i="41"/>
  <c r="B16" i="5"/>
  <c r="B11" i="14"/>
  <c r="B12" i="14"/>
  <c r="B18" i="14"/>
  <c r="B20" i="14"/>
  <c r="B21" i="14"/>
  <c r="B22" i="14"/>
  <c r="B11" i="21"/>
  <c r="B12" i="21"/>
  <c r="B17" i="21"/>
  <c r="B28" i="21"/>
  <c r="B23" i="28"/>
  <c r="B22" i="41"/>
  <c r="B14" i="5"/>
  <c r="B14" i="14"/>
  <c r="B17" i="14"/>
  <c r="B24" i="14"/>
  <c r="B27" i="14"/>
  <c r="B13" i="16"/>
  <c r="B11" i="19"/>
  <c r="B14" i="21"/>
  <c r="B14" i="28"/>
  <c r="B15" i="28"/>
  <c r="B18" i="31"/>
  <c r="B21" i="31"/>
  <c r="B23" i="36"/>
  <c r="B17" i="41"/>
  <c r="B27" i="1"/>
  <c r="B21" i="1"/>
  <c r="B12" i="1"/>
  <c r="B13" i="1"/>
  <c r="B14" i="1"/>
  <c r="B16" i="1"/>
  <c r="B26" i="1"/>
  <c r="B25" i="1"/>
  <c r="B18" i="1"/>
  <c r="B20" i="1"/>
  <c r="B24" i="1"/>
  <c r="B15" i="1"/>
  <c r="B22" i="1"/>
  <c r="B23" i="1"/>
  <c r="B19" i="1"/>
  <c r="B17" i="1"/>
  <c r="B28" i="1"/>
  <c r="B15" i="11"/>
  <c r="B27" i="11"/>
  <c r="B25" i="11"/>
  <c r="B23" i="11"/>
  <c r="B28" i="11"/>
  <c r="B24" i="11"/>
  <c r="B16" i="11"/>
  <c r="B18" i="11"/>
  <c r="B12" i="11"/>
  <c r="B26" i="11"/>
  <c r="B20" i="11"/>
  <c r="B17" i="11"/>
  <c r="B11" i="11"/>
  <c r="B13" i="11"/>
  <c r="B19" i="11"/>
  <c r="B28" i="4"/>
  <c r="B11" i="12"/>
  <c r="B11" i="17"/>
  <c r="B28" i="17"/>
  <c r="B21" i="4"/>
  <c r="B15" i="4"/>
  <c r="B16" i="4"/>
  <c r="B13" i="4"/>
  <c r="B18" i="4"/>
  <c r="B19" i="12"/>
  <c r="B22" i="12"/>
  <c r="B17" i="7"/>
  <c r="B20" i="4"/>
  <c r="B21" i="16"/>
  <c r="B24" i="4"/>
  <c r="B14" i="4"/>
  <c r="B24" i="16"/>
  <c r="B22" i="16"/>
  <c r="B16" i="16"/>
  <c r="B14" i="16"/>
  <c r="B11" i="16"/>
  <c r="B25" i="16"/>
  <c r="B23" i="16"/>
  <c r="B17" i="16"/>
  <c r="B15" i="16"/>
  <c r="B28" i="16"/>
  <c r="B20" i="16"/>
  <c r="B12" i="16"/>
  <c r="B26" i="16"/>
  <c r="B18" i="16"/>
  <c r="B28" i="12"/>
  <c r="B26" i="12"/>
  <c r="B14" i="12"/>
  <c r="B27" i="12"/>
  <c r="B18" i="12"/>
  <c r="B23" i="12"/>
  <c r="B15" i="12"/>
  <c r="B13" i="12"/>
  <c r="B21" i="12"/>
  <c r="B17" i="12"/>
  <c r="B26" i="13"/>
  <c r="B24" i="13"/>
  <c r="B21" i="13"/>
  <c r="B18" i="13"/>
  <c r="B14" i="13"/>
  <c r="B27" i="13"/>
  <c r="B19" i="13"/>
  <c r="B17" i="13"/>
  <c r="B13" i="13"/>
  <c r="B28" i="13"/>
  <c r="B25" i="13"/>
  <c r="B22" i="13"/>
  <c r="B20" i="13"/>
  <c r="B11" i="13"/>
  <c r="B16" i="13"/>
  <c r="B12" i="13"/>
  <c r="B23" i="13"/>
  <c r="B11" i="4"/>
  <c r="B25" i="23"/>
  <c r="B19" i="23"/>
  <c r="B17" i="23"/>
  <c r="B14" i="23"/>
  <c r="B11" i="23"/>
  <c r="B22" i="23"/>
  <c r="B20" i="23"/>
  <c r="B12" i="23"/>
  <c r="B21" i="23"/>
  <c r="B18" i="23"/>
  <c r="B15" i="23"/>
  <c r="B13" i="23"/>
  <c r="B23" i="23"/>
  <c r="B28" i="23"/>
  <c r="B16" i="23"/>
  <c r="B23" i="5"/>
  <c r="B13" i="6"/>
  <c r="B20" i="6"/>
  <c r="B28" i="6"/>
  <c r="B24" i="33"/>
  <c r="B12" i="33"/>
  <c r="B27" i="33"/>
  <c r="B16" i="33"/>
  <c r="B28" i="33"/>
  <c r="B18" i="33"/>
  <c r="B13" i="33"/>
  <c r="B20" i="33"/>
  <c r="B25" i="5"/>
  <c r="B15" i="6"/>
  <c r="B17" i="6"/>
  <c r="B22" i="6"/>
  <c r="B17" i="19"/>
  <c r="B19" i="19"/>
  <c r="B11" i="5"/>
  <c r="B13" i="5"/>
  <c r="B15" i="5"/>
  <c r="B17" i="5"/>
  <c r="B22" i="5"/>
  <c r="B12" i="6"/>
  <c r="B19" i="6"/>
  <c r="B27" i="6"/>
  <c r="B20" i="19"/>
  <c r="B14" i="19"/>
  <c r="B12" i="19"/>
  <c r="B28" i="19"/>
  <c r="B22" i="19"/>
  <c r="B16" i="19"/>
  <c r="B24" i="19"/>
  <c r="B23" i="25"/>
  <c r="B11" i="25"/>
  <c r="B17" i="25"/>
  <c r="B15" i="25"/>
  <c r="B18" i="25"/>
  <c r="B26" i="25"/>
  <c r="B20" i="25"/>
  <c r="B22" i="25"/>
  <c r="B16" i="25"/>
  <c r="B21" i="25"/>
  <c r="B24" i="5"/>
  <c r="B14" i="6"/>
  <c r="B21" i="6"/>
  <c r="B18" i="32"/>
  <c r="B13" i="32"/>
  <c r="B22" i="32"/>
  <c r="B25" i="32"/>
  <c r="B24" i="32"/>
  <c r="B19" i="32"/>
  <c r="B26" i="32"/>
  <c r="B27" i="32"/>
  <c r="B16" i="6"/>
  <c r="B18" i="6"/>
  <c r="B25" i="25"/>
  <c r="B15" i="20"/>
  <c r="B26" i="20"/>
  <c r="B19" i="21"/>
  <c r="B25" i="24"/>
  <c r="B15" i="26"/>
  <c r="B17" i="28"/>
  <c r="B28" i="29"/>
  <c r="B11" i="30"/>
  <c r="B14" i="30"/>
  <c r="B19" i="30"/>
  <c r="B25" i="30"/>
  <c r="B14" i="31"/>
  <c r="B19" i="31"/>
  <c r="B25" i="31"/>
  <c r="B17" i="35"/>
  <c r="B25" i="35"/>
  <c r="B14" i="36"/>
  <c r="B25" i="36"/>
  <c r="B25" i="39"/>
  <c r="B22" i="40"/>
  <c r="B13" i="41"/>
  <c r="B26" i="41"/>
  <c r="B20" i="40"/>
  <c r="B27" i="21"/>
  <c r="B13" i="22"/>
  <c r="B15" i="22"/>
  <c r="B21" i="22"/>
  <c r="B28" i="24"/>
  <c r="B27" i="24"/>
  <c r="B11" i="28"/>
  <c r="B23" i="29"/>
  <c r="B14" i="29"/>
  <c r="B20" i="29"/>
  <c r="B24" i="29"/>
  <c r="B22" i="31"/>
  <c r="B11" i="35"/>
  <c r="B19" i="35"/>
  <c r="B27" i="35"/>
  <c r="B22" i="36"/>
  <c r="B16" i="36"/>
  <c r="B21" i="36"/>
  <c r="B18" i="40"/>
  <c r="B28" i="41"/>
  <c r="B15" i="41"/>
  <c r="B21" i="41"/>
  <c r="B20" i="20"/>
  <c r="B18" i="21"/>
  <c r="B20" i="21"/>
  <c r="B24" i="21"/>
  <c r="B12" i="22"/>
  <c r="B18" i="22"/>
  <c r="B20" i="22"/>
  <c r="B23" i="22"/>
  <c r="B26" i="22"/>
  <c r="B14" i="24"/>
  <c r="B16" i="28"/>
  <c r="B27" i="28"/>
  <c r="B12" i="29"/>
  <c r="B26" i="30"/>
  <c r="B13" i="30"/>
  <c r="B21" i="30"/>
  <c r="B28" i="30"/>
  <c r="B16" i="35"/>
  <c r="B24" i="35"/>
  <c r="B13" i="36"/>
  <c r="B16" i="40"/>
  <c r="B19" i="41"/>
  <c r="B25" i="41"/>
  <c r="B18" i="20"/>
  <c r="B16" i="21"/>
  <c r="B17" i="24"/>
  <c r="B13" i="28"/>
  <c r="B20" i="28"/>
  <c r="B15" i="30"/>
  <c r="B18" i="30"/>
  <c r="B13" i="35"/>
  <c r="B14" i="40"/>
  <c r="B23" i="41"/>
  <c r="B12" i="40"/>
  <c r="B28" i="40"/>
  <c r="H28" i="18"/>
  <c r="J28" i="18" s="1"/>
  <c r="L28" i="18" s="1"/>
  <c r="H16" i="18"/>
  <c r="J16" i="18" s="1"/>
  <c r="H11" i="18"/>
  <c r="J11" i="18" s="1"/>
  <c r="H25" i="10"/>
  <c r="J25" i="10" s="1"/>
  <c r="L25" i="10" s="1"/>
  <c r="H17" i="10"/>
  <c r="J17" i="10" s="1"/>
  <c r="H26" i="9"/>
  <c r="J26" i="9" s="1"/>
  <c r="L26" i="9" s="1"/>
  <c r="H19" i="9"/>
  <c r="J19" i="9" s="1"/>
  <c r="L19" i="9" s="1"/>
  <c r="H11" i="9"/>
  <c r="J11" i="9" s="1"/>
  <c r="H19" i="33"/>
  <c r="J19" i="33" s="1"/>
  <c r="L19" i="33" s="1"/>
  <c r="H11" i="33"/>
  <c r="J11" i="33" s="1"/>
  <c r="L11" i="33" s="1"/>
  <c r="H13" i="18"/>
  <c r="J13" i="18" s="1"/>
  <c r="H15" i="18"/>
  <c r="J15" i="18" s="1"/>
  <c r="H27" i="18"/>
  <c r="J27" i="18" s="1"/>
  <c r="L27" i="18" s="1"/>
  <c r="H24" i="10"/>
  <c r="J24" i="10" s="1"/>
  <c r="L24" i="10" s="1"/>
  <c r="H16" i="10"/>
  <c r="J16" i="10" s="1"/>
  <c r="J29" i="10" s="1"/>
  <c r="L31" i="10" s="1"/>
  <c r="H25" i="9"/>
  <c r="J25" i="9" s="1"/>
  <c r="L25" i="9" s="1"/>
  <c r="H18" i="9"/>
  <c r="J18" i="9" s="1"/>
  <c r="L18" i="9" s="1"/>
  <c r="H25" i="33"/>
  <c r="J25" i="33" s="1"/>
  <c r="L25" i="33" s="1"/>
  <c r="H18" i="33"/>
  <c r="J18" i="33" s="1"/>
  <c r="L18" i="33" s="1"/>
  <c r="H28" i="41"/>
  <c r="J28" i="41" s="1"/>
  <c r="L28" i="41" s="1"/>
  <c r="H17" i="18"/>
  <c r="J17" i="18" s="1"/>
  <c r="H24" i="18"/>
  <c r="J24" i="18" s="1"/>
  <c r="L24" i="18" s="1"/>
  <c r="H12" i="18"/>
  <c r="J12" i="18" s="1"/>
  <c r="L12" i="18" s="1"/>
  <c r="H23" i="10"/>
  <c r="J23" i="10" s="1"/>
  <c r="L23" i="10" s="1"/>
  <c r="H15" i="10"/>
  <c r="J15" i="10" s="1"/>
  <c r="H24" i="9"/>
  <c r="J24" i="9" s="1"/>
  <c r="L24" i="9" s="1"/>
  <c r="H17" i="9"/>
  <c r="J17" i="9" s="1"/>
  <c r="H24" i="33"/>
  <c r="J24" i="33" s="1"/>
  <c r="L24" i="33" s="1"/>
  <c r="H17" i="33"/>
  <c r="J17" i="33" s="1"/>
  <c r="L17" i="33" s="1"/>
  <c r="H20" i="41"/>
  <c r="J20" i="41" s="1"/>
  <c r="L20" i="41" s="1"/>
  <c r="Q64" i="2"/>
  <c r="H21" i="18"/>
  <c r="J21" i="18" s="1"/>
  <c r="L21" i="18" s="1"/>
  <c r="H14" i="18"/>
  <c r="J14" i="18" s="1"/>
  <c r="H20" i="18"/>
  <c r="J20" i="18" s="1"/>
  <c r="L20" i="18" s="1"/>
  <c r="H22" i="10"/>
  <c r="J22" i="10" s="1"/>
  <c r="L22" i="10" s="1"/>
  <c r="H14" i="10"/>
  <c r="J14" i="10" s="1"/>
  <c r="L14" i="10" s="1"/>
  <c r="H16" i="9"/>
  <c r="J16" i="9" s="1"/>
  <c r="H23" i="33"/>
  <c r="J23" i="33" s="1"/>
  <c r="L23" i="33" s="1"/>
  <c r="H16" i="33"/>
  <c r="J16" i="33" s="1"/>
  <c r="L16" i="33" s="1"/>
  <c r="H12" i="41"/>
  <c r="J12" i="41" s="1"/>
  <c r="L12" i="41" s="1"/>
  <c r="E29" i="10" a="1"/>
  <c r="E29" i="10" s="1"/>
  <c r="I15" i="2" s="1"/>
  <c r="E65" i="2" s="1"/>
  <c r="I65" i="2" s="1"/>
  <c r="H21" i="10"/>
  <c r="J21" i="10" s="1"/>
  <c r="L21" i="10" s="1"/>
  <c r="H13" i="10"/>
  <c r="J13" i="10" s="1"/>
  <c r="H23" i="9"/>
  <c r="J23" i="9" s="1"/>
  <c r="L23" i="9" s="1"/>
  <c r="H15" i="9"/>
  <c r="J15" i="9" s="1"/>
  <c r="H22" i="33"/>
  <c r="J22" i="33" s="1"/>
  <c r="L22" i="33" s="1"/>
  <c r="H15" i="33"/>
  <c r="J15" i="33" s="1"/>
  <c r="L15" i="33" s="1"/>
  <c r="H26" i="41"/>
  <c r="J26" i="41" s="1"/>
  <c r="L26" i="41" s="1"/>
  <c r="H22" i="41"/>
  <c r="J22" i="41" s="1"/>
  <c r="L22" i="41" s="1"/>
  <c r="H25" i="18"/>
  <c r="J25" i="18" s="1"/>
  <c r="L25" i="18" s="1"/>
  <c r="H18" i="18"/>
  <c r="J18" i="18" s="1"/>
  <c r="L18" i="18" s="1"/>
  <c r="E29" i="18" a="1"/>
  <c r="E29" i="18" s="1"/>
  <c r="H22" i="18"/>
  <c r="J22" i="18" s="1"/>
  <c r="L22" i="18" s="1"/>
  <c r="H27" i="10"/>
  <c r="J27" i="10" s="1"/>
  <c r="L27" i="10" s="1"/>
  <c r="H20" i="10"/>
  <c r="J20" i="10" s="1"/>
  <c r="L20" i="10" s="1"/>
  <c r="H12" i="10"/>
  <c r="J12" i="10" s="1"/>
  <c r="H22" i="9"/>
  <c r="J22" i="9" s="1"/>
  <c r="L22" i="9" s="1"/>
  <c r="H14" i="9"/>
  <c r="J14" i="9" s="1"/>
  <c r="H21" i="33"/>
  <c r="J21" i="33" s="1"/>
  <c r="L21" i="33" s="1"/>
  <c r="H14" i="33"/>
  <c r="J14" i="33" s="1"/>
  <c r="L14" i="33" s="1"/>
  <c r="H17" i="41"/>
  <c r="J17" i="41" s="1"/>
  <c r="L17" i="41" s="1"/>
  <c r="H23" i="18"/>
  <c r="J23" i="18" s="1"/>
  <c r="L23" i="18" s="1"/>
  <c r="H19" i="10"/>
  <c r="J19" i="10" s="1"/>
  <c r="L19" i="10" s="1"/>
  <c r="H11" i="10"/>
  <c r="J11" i="10" s="1"/>
  <c r="H21" i="9"/>
  <c r="J21" i="9" s="1"/>
  <c r="L21" i="9" s="1"/>
  <c r="H27" i="33"/>
  <c r="J27" i="33" s="1"/>
  <c r="L27" i="33" s="1"/>
  <c r="H20" i="33"/>
  <c r="J20" i="33" s="1"/>
  <c r="L20" i="33" s="1"/>
  <c r="H18" i="41"/>
  <c r="J18" i="41" s="1"/>
  <c r="L18" i="41" s="1"/>
  <c r="H20" i="40"/>
  <c r="J20" i="40" s="1"/>
  <c r="L20" i="40" s="1"/>
  <c r="L17" i="18"/>
  <c r="Q62" i="2"/>
  <c r="H21" i="7"/>
  <c r="J21" i="7" s="1"/>
  <c r="L21" i="7" s="1"/>
  <c r="H20" i="22"/>
  <c r="J20" i="22" s="1"/>
  <c r="L20" i="22" s="1"/>
  <c r="Q87" i="2"/>
  <c r="H12" i="7"/>
  <c r="J12" i="7" s="1"/>
  <c r="H26" i="22"/>
  <c r="J26" i="22" s="1"/>
  <c r="L26" i="22" s="1"/>
  <c r="L11" i="9"/>
  <c r="K30" i="12"/>
  <c r="K30" i="13"/>
  <c r="L14" i="18"/>
  <c r="K30" i="6"/>
  <c r="I30" i="11"/>
  <c r="L16" i="13"/>
  <c r="K30" i="10"/>
  <c r="J20" i="2"/>
  <c r="F70" i="2" s="1"/>
  <c r="J70" i="2" s="1"/>
  <c r="L15" i="13"/>
  <c r="L13" i="18"/>
  <c r="L14" i="13"/>
  <c r="L15" i="12"/>
  <c r="I30" i="12"/>
  <c r="K30" i="18"/>
  <c r="J22" i="2"/>
  <c r="F72" i="2" s="1"/>
  <c r="J72" i="2" s="1"/>
  <c r="L16" i="18"/>
  <c r="L11" i="18"/>
  <c r="K30" i="17"/>
  <c r="J21" i="2"/>
  <c r="F71" i="2" s="1"/>
  <c r="J71" i="2" s="1"/>
  <c r="K30" i="15"/>
  <c r="L17" i="15"/>
  <c r="L16" i="15"/>
  <c r="K30" i="14"/>
  <c r="I30" i="14"/>
  <c r="L12" i="14"/>
  <c r="L11" i="13"/>
  <c r="I30" i="13"/>
  <c r="L13" i="13"/>
  <c r="L12" i="13"/>
  <c r="L17" i="13"/>
  <c r="I30" i="1"/>
  <c r="I30" i="4"/>
  <c r="I30" i="10"/>
  <c r="I30" i="6"/>
  <c r="L12" i="9"/>
  <c r="L11" i="8"/>
  <c r="L12" i="5"/>
  <c r="I30" i="5"/>
  <c r="J16" i="2"/>
  <c r="F66" i="2" s="1"/>
  <c r="J66" i="2" s="1"/>
  <c r="J15" i="2"/>
  <c r="F65" i="2" s="1"/>
  <c r="J65" i="2" s="1"/>
  <c r="L15" i="9"/>
  <c r="L14" i="8"/>
  <c r="L11" i="12"/>
  <c r="L16" i="12"/>
  <c r="L13" i="12"/>
  <c r="L17" i="12"/>
  <c r="K30" i="11"/>
  <c r="L11" i="11"/>
  <c r="L16" i="11"/>
  <c r="L15" i="11"/>
  <c r="L17" i="11"/>
  <c r="L13" i="11"/>
  <c r="L12" i="11"/>
  <c r="L14" i="11"/>
  <c r="L17" i="10"/>
  <c r="L12" i="10"/>
  <c r="L15" i="10"/>
  <c r="L13" i="10"/>
  <c r="K30" i="9"/>
  <c r="L13" i="9"/>
  <c r="I30" i="9"/>
  <c r="L17" i="9"/>
  <c r="L16" i="9"/>
  <c r="L14" i="9"/>
  <c r="I30" i="7"/>
  <c r="K30" i="8"/>
  <c r="L12" i="8"/>
  <c r="L15" i="8"/>
  <c r="I30" i="8"/>
  <c r="L16" i="8"/>
  <c r="H29" i="8"/>
  <c r="L17" i="8"/>
  <c r="K30" i="7"/>
  <c r="L16" i="7"/>
  <c r="L12" i="7"/>
  <c r="I16" i="2"/>
  <c r="N16" i="2" s="1"/>
  <c r="L66" i="2" s="1"/>
  <c r="H29" i="11"/>
  <c r="L13" i="36"/>
  <c r="J29" i="36"/>
  <c r="L31" i="36" s="1"/>
  <c r="D29" i="19" a="1"/>
  <c r="D29" i="19" s="1"/>
  <c r="H22" i="7"/>
  <c r="J22" i="7" s="1"/>
  <c r="L22" i="7" s="1"/>
  <c r="H15" i="22"/>
  <c r="J15" i="22" s="1"/>
  <c r="L15" i="22" s="1"/>
  <c r="H19" i="22"/>
  <c r="J19" i="22" s="1"/>
  <c r="L19" i="22" s="1"/>
  <c r="H25" i="22"/>
  <c r="J25" i="22" s="1"/>
  <c r="L25" i="22" s="1"/>
  <c r="H12" i="19"/>
  <c r="J12" i="19" s="1"/>
  <c r="L12" i="19" s="1"/>
  <c r="H18" i="19"/>
  <c r="J18" i="19" s="1"/>
  <c r="L18" i="19" s="1"/>
  <c r="Q95" i="2"/>
  <c r="H11" i="7"/>
  <c r="J11" i="7" s="1"/>
  <c r="L11" i="7" s="1"/>
  <c r="H27" i="14"/>
  <c r="J27" i="14" s="1"/>
  <c r="L27" i="14" s="1"/>
  <c r="H11" i="22"/>
  <c r="J11" i="22" s="1"/>
  <c r="L11" i="22" s="1"/>
  <c r="H16" i="22"/>
  <c r="J16" i="22" s="1"/>
  <c r="L16" i="22" s="1"/>
  <c r="H21" i="22"/>
  <c r="J21" i="22" s="1"/>
  <c r="L21" i="22" s="1"/>
  <c r="H14" i="19"/>
  <c r="J14" i="19" s="1"/>
  <c r="L14" i="19" s="1"/>
  <c r="H28" i="19"/>
  <c r="J28" i="19" s="1"/>
  <c r="L28" i="19" s="1"/>
  <c r="Q79" i="2"/>
  <c r="H20" i="7"/>
  <c r="J20" i="7" s="1"/>
  <c r="L20" i="7" s="1"/>
  <c r="H20" i="14"/>
  <c r="J20" i="14" s="1"/>
  <c r="L20" i="14" s="1"/>
  <c r="H24" i="30"/>
  <c r="J24" i="30" s="1"/>
  <c r="L24" i="30" s="1"/>
  <c r="H12" i="22"/>
  <c r="J12" i="22" s="1"/>
  <c r="L12" i="22" s="1"/>
  <c r="H22" i="22"/>
  <c r="J22" i="22" s="1"/>
  <c r="L22" i="22" s="1"/>
  <c r="H27" i="22"/>
  <c r="J27" i="22" s="1"/>
  <c r="L27" i="22" s="1"/>
  <c r="H15" i="19"/>
  <c r="J15" i="19" s="1"/>
  <c r="L15" i="19" s="1"/>
  <c r="H20" i="19"/>
  <c r="J20" i="19" s="1"/>
  <c r="L20" i="19" s="1"/>
  <c r="H25" i="19"/>
  <c r="J25" i="19" s="1"/>
  <c r="L25" i="19" s="1"/>
  <c r="H18" i="7"/>
  <c r="J18" i="7" s="1"/>
  <c r="L18" i="7" s="1"/>
  <c r="H19" i="14"/>
  <c r="J19" i="14" s="1"/>
  <c r="L19" i="14" s="1"/>
  <c r="H13" i="22"/>
  <c r="J13" i="22" s="1"/>
  <c r="L13" i="22" s="1"/>
  <c r="H17" i="22"/>
  <c r="J17" i="22" s="1"/>
  <c r="L17" i="22" s="1"/>
  <c r="H28" i="22"/>
  <c r="J28" i="22" s="1"/>
  <c r="L28" i="22" s="1"/>
  <c r="H21" i="19"/>
  <c r="J21" i="19" s="1"/>
  <c r="L21" i="19" s="1"/>
  <c r="Q69" i="2"/>
  <c r="H26" i="30"/>
  <c r="J26" i="30" s="1"/>
  <c r="L26" i="30" s="1"/>
  <c r="H17" i="14"/>
  <c r="J17" i="14" s="1"/>
  <c r="L17" i="14" s="1"/>
  <c r="H23" i="22"/>
  <c r="J23" i="22" s="1"/>
  <c r="L23" i="22" s="1"/>
  <c r="H11" i="19"/>
  <c r="J11" i="19" s="1"/>
  <c r="H16" i="19"/>
  <c r="J16" i="19" s="1"/>
  <c r="L16" i="19" s="1"/>
  <c r="H22" i="19"/>
  <c r="J22" i="19" s="1"/>
  <c r="L22" i="19" s="1"/>
  <c r="H26" i="19"/>
  <c r="J26" i="19" s="1"/>
  <c r="L26" i="19" s="1"/>
  <c r="Q60" i="2"/>
  <c r="H25" i="37"/>
  <c r="J25" i="37" s="1"/>
  <c r="L25" i="37" s="1"/>
  <c r="N6" i="38"/>
  <c r="J29" i="8"/>
  <c r="H26" i="7"/>
  <c r="J26" i="7" s="1"/>
  <c r="L26" i="7" s="1"/>
  <c r="H14" i="7"/>
  <c r="J14" i="7" s="1"/>
  <c r="L14" i="7" s="1"/>
  <c r="H16" i="14"/>
  <c r="J16" i="14" s="1"/>
  <c r="L16" i="14" s="1"/>
  <c r="H14" i="22"/>
  <c r="J14" i="22" s="1"/>
  <c r="L14" i="22" s="1"/>
  <c r="H18" i="22"/>
  <c r="J18" i="22" s="1"/>
  <c r="L18" i="22" s="1"/>
  <c r="H17" i="19"/>
  <c r="J17" i="19" s="1"/>
  <c r="L17" i="19" s="1"/>
  <c r="E29" i="19" a="1"/>
  <c r="E29" i="19" s="1"/>
  <c r="I24" i="2" s="1"/>
  <c r="E74" i="2" s="1"/>
  <c r="I74" i="2" s="1"/>
  <c r="H13" i="7"/>
  <c r="J13" i="7" s="1"/>
  <c r="L13" i="7" s="1"/>
  <c r="H13" i="14"/>
  <c r="J13" i="14" s="1"/>
  <c r="L13" i="14" s="1"/>
  <c r="H23" i="19"/>
  <c r="J23" i="19" s="1"/>
  <c r="L23" i="19" s="1"/>
  <c r="I22" i="2"/>
  <c r="E72" i="2" s="1"/>
  <c r="I72" i="2" s="1"/>
  <c r="H29" i="18"/>
  <c r="D68" i="2"/>
  <c r="H68" i="2" s="1"/>
  <c r="N18" i="2"/>
  <c r="L68" i="2" s="1"/>
  <c r="H29" i="16"/>
  <c r="L15" i="18"/>
  <c r="L12" i="16"/>
  <c r="H29" i="13"/>
  <c r="N23" i="2"/>
  <c r="L73" i="2" s="1"/>
  <c r="N13" i="2"/>
  <c r="L63" i="2" s="1"/>
  <c r="J29" i="13"/>
  <c r="L31" i="13" s="1"/>
  <c r="L11" i="10"/>
  <c r="H15" i="2"/>
  <c r="H29" i="10"/>
  <c r="J29" i="11"/>
  <c r="L31" i="11" s="1"/>
  <c r="H25" i="7"/>
  <c r="J25" i="7" s="1"/>
  <c r="L25" i="7" s="1"/>
  <c r="H17" i="7"/>
  <c r="J17" i="7" s="1"/>
  <c r="L17" i="7" s="1"/>
  <c r="H27" i="7"/>
  <c r="J27" i="7" s="1"/>
  <c r="L27" i="7" s="1"/>
  <c r="H19" i="7"/>
  <c r="J19" i="7" s="1"/>
  <c r="L19" i="7" s="1"/>
  <c r="H21" i="14"/>
  <c r="J21" i="14" s="1"/>
  <c r="L21" i="14" s="1"/>
  <c r="H18" i="14"/>
  <c r="J18" i="14" s="1"/>
  <c r="L18" i="14" s="1"/>
  <c r="H15" i="14"/>
  <c r="J15" i="14" s="1"/>
  <c r="L15" i="14" s="1"/>
  <c r="H24" i="7"/>
  <c r="J24" i="7" s="1"/>
  <c r="L24" i="7" s="1"/>
  <c r="L11" i="40"/>
  <c r="H28" i="7"/>
  <c r="J28" i="7" s="1"/>
  <c r="L28" i="7" s="1"/>
  <c r="E29" i="7" a="1"/>
  <c r="E29" i="7" s="1"/>
  <c r="I12" i="2" s="1"/>
  <c r="E62" i="2" s="1"/>
  <c r="I62" i="2" s="1"/>
  <c r="D29" i="7" a="1"/>
  <c r="D29" i="7" s="1"/>
  <c r="H28" i="14"/>
  <c r="J28" i="14" s="1"/>
  <c r="L28" i="14" s="1"/>
  <c r="D29" i="14" a="1"/>
  <c r="D29" i="14" s="1"/>
  <c r="H22" i="14"/>
  <c r="J22" i="14" s="1"/>
  <c r="L22" i="14" s="1"/>
  <c r="E29" i="14" a="1"/>
  <c r="E29" i="14" s="1"/>
  <c r="I19" i="2" s="1"/>
  <c r="E69" i="2" s="1"/>
  <c r="I69" i="2" s="1"/>
  <c r="H24" i="14"/>
  <c r="J24" i="14" s="1"/>
  <c r="L24" i="14" s="1"/>
  <c r="H23" i="14"/>
  <c r="J23" i="14" s="1"/>
  <c r="L23" i="14" s="1"/>
  <c r="H25" i="14"/>
  <c r="J25" i="14" s="1"/>
  <c r="L25" i="14" s="1"/>
  <c r="H26" i="14"/>
  <c r="J26" i="14" s="1"/>
  <c r="L26" i="14" s="1"/>
  <c r="H11" i="14"/>
  <c r="J11" i="14" s="1"/>
  <c r="H14" i="14"/>
  <c r="J14" i="14" s="1"/>
  <c r="L14" i="14" s="1"/>
  <c r="H23" i="7"/>
  <c r="J23" i="7" s="1"/>
  <c r="L23" i="7" s="1"/>
  <c r="H15" i="7"/>
  <c r="J15" i="7" s="1"/>
  <c r="L15" i="7" s="1"/>
  <c r="H15" i="21"/>
  <c r="J15" i="21" s="1"/>
  <c r="L15" i="21" s="1"/>
  <c r="H22" i="31"/>
  <c r="J22" i="31" s="1"/>
  <c r="L22" i="31" s="1"/>
  <c r="H27" i="31"/>
  <c r="J27" i="31" s="1"/>
  <c r="L27" i="31" s="1"/>
  <c r="H23" i="31"/>
  <c r="J23" i="31" s="1"/>
  <c r="L23" i="31" s="1"/>
  <c r="H19" i="31"/>
  <c r="J19" i="31" s="1"/>
  <c r="L19" i="31" s="1"/>
  <c r="H18" i="31"/>
  <c r="J18" i="31" s="1"/>
  <c r="L18" i="31" s="1"/>
  <c r="H17" i="31"/>
  <c r="J17" i="31" s="1"/>
  <c r="L17" i="31" s="1"/>
  <c r="H11" i="31"/>
  <c r="J11" i="31" s="1"/>
  <c r="E29" i="31" a="1"/>
  <c r="E29" i="31" s="1"/>
  <c r="I36" i="2" s="1"/>
  <c r="E86" i="2" s="1"/>
  <c r="I86" i="2" s="1"/>
  <c r="H28" i="31"/>
  <c r="J28" i="31" s="1"/>
  <c r="L28" i="31" s="1"/>
  <c r="H24" i="31"/>
  <c r="J24" i="31" s="1"/>
  <c r="L24" i="31" s="1"/>
  <c r="H20" i="31"/>
  <c r="J20" i="31" s="1"/>
  <c r="L20" i="31" s="1"/>
  <c r="H12" i="31"/>
  <c r="J12" i="31" s="1"/>
  <c r="L12" i="31" s="1"/>
  <c r="D29" i="31" a="1"/>
  <c r="D29" i="31" s="1"/>
  <c r="H26" i="31"/>
  <c r="J26" i="31" s="1"/>
  <c r="L26" i="31" s="1"/>
  <c r="H25" i="31"/>
  <c r="J25" i="31" s="1"/>
  <c r="L25" i="31" s="1"/>
  <c r="H21" i="31"/>
  <c r="J21" i="31" s="1"/>
  <c r="L21" i="31" s="1"/>
  <c r="H15" i="31"/>
  <c r="J15" i="31" s="1"/>
  <c r="L15" i="31" s="1"/>
  <c r="H14" i="31"/>
  <c r="J14" i="31" s="1"/>
  <c r="L14" i="31" s="1"/>
  <c r="H13" i="31"/>
  <c r="J13" i="31" s="1"/>
  <c r="L13" i="31" s="1"/>
  <c r="H16" i="31"/>
  <c r="J16" i="31" s="1"/>
  <c r="L16" i="31" s="1"/>
  <c r="H11" i="15"/>
  <c r="J11" i="15" s="1"/>
  <c r="H21" i="15"/>
  <c r="J21" i="15" s="1"/>
  <c r="L21" i="15" s="1"/>
  <c r="H23" i="15"/>
  <c r="J23" i="15" s="1"/>
  <c r="L23" i="15" s="1"/>
  <c r="H26" i="15"/>
  <c r="J26" i="15" s="1"/>
  <c r="L26" i="15" s="1"/>
  <c r="D29" i="15" a="1"/>
  <c r="D29" i="15" s="1"/>
  <c r="H15" i="15"/>
  <c r="J15" i="15" s="1"/>
  <c r="L15" i="15" s="1"/>
  <c r="H22" i="15"/>
  <c r="J22" i="15" s="1"/>
  <c r="L22" i="15" s="1"/>
  <c r="H14" i="15"/>
  <c r="J14" i="15" s="1"/>
  <c r="L14" i="15" s="1"/>
  <c r="H13" i="15"/>
  <c r="J13" i="15" s="1"/>
  <c r="L13" i="15" s="1"/>
  <c r="H28" i="15"/>
  <c r="J28" i="15" s="1"/>
  <c r="L28" i="15" s="1"/>
  <c r="H20" i="15"/>
  <c r="J20" i="15" s="1"/>
  <c r="L20" i="15" s="1"/>
  <c r="H12" i="15"/>
  <c r="J12" i="15" s="1"/>
  <c r="L12" i="15" s="1"/>
  <c r="H18" i="15"/>
  <c r="J18" i="15" s="1"/>
  <c r="L18" i="15" s="1"/>
  <c r="H19" i="15"/>
  <c r="J19" i="15" s="1"/>
  <c r="L19" i="15" s="1"/>
  <c r="H24" i="15"/>
  <c r="J24" i="15" s="1"/>
  <c r="L24" i="15" s="1"/>
  <c r="D29" i="21" a="1"/>
  <c r="D29" i="21" s="1"/>
  <c r="E29" i="21" a="1"/>
  <c r="E29" i="21" s="1"/>
  <c r="I26" i="2" s="1"/>
  <c r="E76" i="2" s="1"/>
  <c r="I76" i="2" s="1"/>
  <c r="H16" i="21"/>
  <c r="J16" i="21" s="1"/>
  <c r="L16" i="21" s="1"/>
  <c r="H24" i="21"/>
  <c r="J24" i="21" s="1"/>
  <c r="L24" i="21" s="1"/>
  <c r="N6" i="20"/>
  <c r="Q75" i="2"/>
  <c r="E29" i="12" a="1"/>
  <c r="E29" i="12" s="1"/>
  <c r="I17" i="2" s="1"/>
  <c r="E67" i="2" s="1"/>
  <c r="I67" i="2" s="1"/>
  <c r="D29" i="12" a="1"/>
  <c r="D29" i="12" s="1"/>
  <c r="H28" i="12"/>
  <c r="J28" i="12" s="1"/>
  <c r="E29" i="38" a="1"/>
  <c r="E29" i="38" s="1"/>
  <c r="I43" i="2" s="1"/>
  <c r="E93" i="2" s="1"/>
  <c r="I93" i="2" s="1"/>
  <c r="H25" i="38"/>
  <c r="J25" i="38" s="1"/>
  <c r="L25" i="38" s="1"/>
  <c r="H15" i="38"/>
  <c r="J15" i="38" s="1"/>
  <c r="L15" i="38" s="1"/>
  <c r="H22" i="38"/>
  <c r="J22" i="38" s="1"/>
  <c r="L22" i="38" s="1"/>
  <c r="H13" i="38"/>
  <c r="J13" i="38" s="1"/>
  <c r="L13" i="38" s="1"/>
  <c r="D29" i="38" a="1"/>
  <c r="D29" i="38" s="1"/>
  <c r="H20" i="38"/>
  <c r="J20" i="38" s="1"/>
  <c r="L20" i="38" s="1"/>
  <c r="H18" i="38"/>
  <c r="J18" i="38" s="1"/>
  <c r="L18" i="38" s="1"/>
  <c r="H11" i="38"/>
  <c r="J11" i="38" s="1"/>
  <c r="H26" i="38"/>
  <c r="J26" i="38" s="1"/>
  <c r="L26" i="38" s="1"/>
  <c r="H16" i="38"/>
  <c r="J16" i="38" s="1"/>
  <c r="L16" i="38" s="1"/>
  <c r="H14" i="38"/>
  <c r="J14" i="38" s="1"/>
  <c r="L14" i="38" s="1"/>
  <c r="H21" i="38"/>
  <c r="J21" i="38" s="1"/>
  <c r="L21" i="38" s="1"/>
  <c r="H19" i="38"/>
  <c r="J19" i="38" s="1"/>
  <c r="L19" i="38" s="1"/>
  <c r="H12" i="38"/>
  <c r="J12" i="38" s="1"/>
  <c r="L12" i="38" s="1"/>
  <c r="H23" i="38"/>
  <c r="J23" i="38" s="1"/>
  <c r="L23" i="38" s="1"/>
  <c r="H17" i="38"/>
  <c r="J17" i="38" s="1"/>
  <c r="L17" i="38" s="1"/>
  <c r="H11" i="21"/>
  <c r="J11" i="21" s="1"/>
  <c r="H19" i="21"/>
  <c r="J19" i="21" s="1"/>
  <c r="L19" i="21" s="1"/>
  <c r="H27" i="21"/>
  <c r="J27" i="21" s="1"/>
  <c r="L27" i="21" s="1"/>
  <c r="E29" i="5" a="1"/>
  <c r="E29" i="5" s="1"/>
  <c r="I10" i="2" s="1"/>
  <c r="E60" i="2" s="1"/>
  <c r="I60" i="2" s="1"/>
  <c r="D29" i="5" a="1"/>
  <c r="D29" i="5" s="1"/>
  <c r="H10" i="2" s="1"/>
  <c r="H28" i="5"/>
  <c r="J28" i="5" s="1"/>
  <c r="L28" i="5" s="1"/>
  <c r="H14" i="21"/>
  <c r="J14" i="21" s="1"/>
  <c r="L14" i="21" s="1"/>
  <c r="H22" i="21"/>
  <c r="J22" i="21" s="1"/>
  <c r="L22" i="21" s="1"/>
  <c r="N6" i="42"/>
  <c r="Q97" i="2"/>
  <c r="N6" i="34"/>
  <c r="Q89" i="2"/>
  <c r="N6" i="27"/>
  <c r="Q81" i="2"/>
  <c r="H28" i="9"/>
  <c r="J28" i="9" s="1"/>
  <c r="L28" i="9" s="1"/>
  <c r="D29" i="9" a="1"/>
  <c r="D29" i="9" s="1"/>
  <c r="E29" i="9" a="1"/>
  <c r="E29" i="9" s="1"/>
  <c r="I14" i="2" s="1"/>
  <c r="E64" i="2" s="1"/>
  <c r="I64" i="2" s="1"/>
  <c r="H12" i="21"/>
  <c r="J12" i="21" s="1"/>
  <c r="L12" i="21" s="1"/>
  <c r="H20" i="21"/>
  <c r="J20" i="21" s="1"/>
  <c r="L20" i="21" s="1"/>
  <c r="H28" i="21"/>
  <c r="J28" i="21" s="1"/>
  <c r="L28" i="21" s="1"/>
  <c r="Q71" i="2"/>
  <c r="N6" i="17"/>
  <c r="D29" i="41" a="1"/>
  <c r="D29" i="41" s="1"/>
  <c r="H21" i="41"/>
  <c r="J21" i="41" s="1"/>
  <c r="L21" i="41" s="1"/>
  <c r="H27" i="41"/>
  <c r="J27" i="41" s="1"/>
  <c r="L27" i="41" s="1"/>
  <c r="H25" i="41"/>
  <c r="J25" i="41" s="1"/>
  <c r="L25" i="41" s="1"/>
  <c r="H24" i="41"/>
  <c r="J24" i="41" s="1"/>
  <c r="L24" i="41" s="1"/>
  <c r="H15" i="41"/>
  <c r="J15" i="41" s="1"/>
  <c r="L15" i="41" s="1"/>
  <c r="H19" i="41"/>
  <c r="J19" i="41" s="1"/>
  <c r="L19" i="41" s="1"/>
  <c r="H16" i="41"/>
  <c r="J16" i="41" s="1"/>
  <c r="L16" i="41" s="1"/>
  <c r="E29" i="41" a="1"/>
  <c r="E29" i="41" s="1"/>
  <c r="I46" i="2" s="1"/>
  <c r="E96" i="2" s="1"/>
  <c r="I96" i="2" s="1"/>
  <c r="D29" i="33" a="1"/>
  <c r="D29" i="33" s="1"/>
  <c r="E29" i="33" a="1"/>
  <c r="E29" i="33" s="1"/>
  <c r="I38" i="2" s="1"/>
  <c r="E88" i="2" s="1"/>
  <c r="I88" i="2" s="1"/>
  <c r="Q94" i="2"/>
  <c r="Q86" i="2"/>
  <c r="Q78" i="2"/>
  <c r="H13" i="24"/>
  <c r="J13" i="24" s="1"/>
  <c r="L13" i="24" s="1"/>
  <c r="H18" i="24"/>
  <c r="J18" i="24" s="1"/>
  <c r="L18" i="24" s="1"/>
  <c r="H26" i="24"/>
  <c r="J26" i="24" s="1"/>
  <c r="L26" i="24" s="1"/>
  <c r="H22" i="40"/>
  <c r="J22" i="40" s="1"/>
  <c r="L22" i="40" s="1"/>
  <c r="H21" i="40"/>
  <c r="J21" i="40" s="1"/>
  <c r="L21" i="40" s="1"/>
  <c r="H14" i="40"/>
  <c r="J14" i="40" s="1"/>
  <c r="L14" i="40" s="1"/>
  <c r="H13" i="40"/>
  <c r="J13" i="40" s="1"/>
  <c r="L13" i="40" s="1"/>
  <c r="H23" i="40"/>
  <c r="J23" i="40" s="1"/>
  <c r="L23" i="40" s="1"/>
  <c r="H15" i="40"/>
  <c r="J15" i="40" s="1"/>
  <c r="L15" i="40" s="1"/>
  <c r="E29" i="40" a="1"/>
  <c r="E29" i="40" s="1"/>
  <c r="I45" i="2" s="1"/>
  <c r="E95" i="2" s="1"/>
  <c r="I95" i="2" s="1"/>
  <c r="H26" i="40"/>
  <c r="J26" i="40" s="1"/>
  <c r="L26" i="40" s="1"/>
  <c r="H18" i="40"/>
  <c r="J18" i="40" s="1"/>
  <c r="L18" i="40" s="1"/>
  <c r="H28" i="40"/>
  <c r="J28" i="40" s="1"/>
  <c r="L28" i="40" s="1"/>
  <c r="D29" i="40" a="1"/>
  <c r="D29" i="40" s="1"/>
  <c r="H11" i="32"/>
  <c r="J11" i="32" s="1"/>
  <c r="E29" i="32" a="1"/>
  <c r="E29" i="32" s="1"/>
  <c r="I37" i="2" s="1"/>
  <c r="E87" i="2" s="1"/>
  <c r="I87" i="2" s="1"/>
  <c r="D29" i="32" a="1"/>
  <c r="D29" i="32" s="1"/>
  <c r="H14" i="32"/>
  <c r="J14" i="32" s="1"/>
  <c r="L14" i="32" s="1"/>
  <c r="H23" i="24"/>
  <c r="J23" i="24" s="1"/>
  <c r="L23" i="24" s="1"/>
  <c r="E29" i="24" a="1"/>
  <c r="E29" i="24" s="1"/>
  <c r="I29" i="2" s="1"/>
  <c r="E79" i="2" s="1"/>
  <c r="I79" i="2" s="1"/>
  <c r="D29" i="24" a="1"/>
  <c r="D29" i="24" s="1"/>
  <c r="Q85" i="2"/>
  <c r="Q77" i="2"/>
  <c r="H11" i="24"/>
  <c r="J11" i="24" s="1"/>
  <c r="H16" i="16"/>
  <c r="J16" i="16" s="1"/>
  <c r="L16" i="16" s="1"/>
  <c r="H27" i="39"/>
  <c r="J27" i="39" s="1"/>
  <c r="L27" i="39" s="1"/>
  <c r="E29" i="39" a="1"/>
  <c r="E29" i="39" s="1"/>
  <c r="I44" i="2" s="1"/>
  <c r="E94" i="2" s="1"/>
  <c r="I94" i="2" s="1"/>
  <c r="H21" i="39"/>
  <c r="J21" i="39" s="1"/>
  <c r="D29" i="39" a="1"/>
  <c r="D29" i="39" s="1"/>
  <c r="E29" i="23" a="1"/>
  <c r="E29" i="23" s="1"/>
  <c r="I28" i="2" s="1"/>
  <c r="E78" i="2" s="1"/>
  <c r="I78" i="2" s="1"/>
  <c r="D29" i="23" a="1"/>
  <c r="D29" i="23" s="1"/>
  <c r="Q92" i="2"/>
  <c r="Q84" i="2"/>
  <c r="H23" i="23"/>
  <c r="J23" i="23" s="1"/>
  <c r="L23" i="23" s="1"/>
  <c r="H13" i="41"/>
  <c r="J13" i="41" s="1"/>
  <c r="E29" i="30" a="1"/>
  <c r="E29" i="30" s="1"/>
  <c r="I35" i="2" s="1"/>
  <c r="E85" i="2" s="1"/>
  <c r="I85" i="2" s="1"/>
  <c r="H18" i="30"/>
  <c r="J18" i="30" s="1"/>
  <c r="L18" i="30" s="1"/>
  <c r="H19" i="30"/>
  <c r="J19" i="30" s="1"/>
  <c r="L19" i="30" s="1"/>
  <c r="H11" i="30"/>
  <c r="J11" i="30" s="1"/>
  <c r="D29" i="30" a="1"/>
  <c r="D29" i="30" s="1"/>
  <c r="H27" i="30"/>
  <c r="J27" i="30" s="1"/>
  <c r="L27" i="30" s="1"/>
  <c r="H23" i="30"/>
  <c r="J23" i="30" s="1"/>
  <c r="L23" i="30" s="1"/>
  <c r="H20" i="30"/>
  <c r="J20" i="30" s="1"/>
  <c r="L20" i="30" s="1"/>
  <c r="H12" i="30"/>
  <c r="J12" i="30" s="1"/>
  <c r="L12" i="30" s="1"/>
  <c r="H21" i="30"/>
  <c r="J21" i="30" s="1"/>
  <c r="L21" i="30" s="1"/>
  <c r="H13" i="30"/>
  <c r="J13" i="30" s="1"/>
  <c r="L13" i="30" s="1"/>
  <c r="H25" i="30"/>
  <c r="J25" i="30" s="1"/>
  <c r="L25" i="30" s="1"/>
  <c r="H14" i="30"/>
  <c r="J14" i="30" s="1"/>
  <c r="L14" i="30" s="1"/>
  <c r="H15" i="30"/>
  <c r="J15" i="30" s="1"/>
  <c r="L15" i="30" s="1"/>
  <c r="H22" i="30"/>
  <c r="J22" i="30" s="1"/>
  <c r="L22" i="30" s="1"/>
  <c r="H16" i="30"/>
  <c r="J16" i="30" s="1"/>
  <c r="L16" i="30" s="1"/>
  <c r="H28" i="30"/>
  <c r="J28" i="30" s="1"/>
  <c r="L28" i="30" s="1"/>
  <c r="E29" i="22" a="1"/>
  <c r="E29" i="22" s="1"/>
  <c r="I27" i="2" s="1"/>
  <c r="E77" i="2" s="1"/>
  <c r="I77" i="2" s="1"/>
  <c r="D29" i="22" a="1"/>
  <c r="D29" i="22" s="1"/>
  <c r="Q91" i="2"/>
  <c r="Q83" i="2"/>
  <c r="N6" i="25"/>
  <c r="D29" i="37" a="1"/>
  <c r="D29" i="37" s="1"/>
  <c r="H28" i="37"/>
  <c r="J28" i="37" s="1"/>
  <c r="L28" i="37" s="1"/>
  <c r="H20" i="37"/>
  <c r="J20" i="37" s="1"/>
  <c r="L20" i="37" s="1"/>
  <c r="H12" i="37"/>
  <c r="J12" i="37" s="1"/>
  <c r="L12" i="37" s="1"/>
  <c r="H23" i="37"/>
  <c r="J23" i="37" s="1"/>
  <c r="L23" i="37" s="1"/>
  <c r="H15" i="37"/>
  <c r="J15" i="37" s="1"/>
  <c r="L15" i="37" s="1"/>
  <c r="H18" i="37"/>
  <c r="J18" i="37" s="1"/>
  <c r="L18" i="37" s="1"/>
  <c r="H26" i="37"/>
  <c r="J26" i="37" s="1"/>
  <c r="L26" i="37" s="1"/>
  <c r="H21" i="37"/>
  <c r="J21" i="37" s="1"/>
  <c r="L21" i="37" s="1"/>
  <c r="H13" i="37"/>
  <c r="J13" i="37" s="1"/>
  <c r="L13" i="37" s="1"/>
  <c r="H24" i="37"/>
  <c r="J24" i="37" s="1"/>
  <c r="L24" i="37" s="1"/>
  <c r="H16" i="37"/>
  <c r="J16" i="37" s="1"/>
  <c r="L16" i="37" s="1"/>
  <c r="H27" i="37"/>
  <c r="J27" i="37" s="1"/>
  <c r="L27" i="37" s="1"/>
  <c r="H19" i="37"/>
  <c r="J19" i="37" s="1"/>
  <c r="L19" i="37" s="1"/>
  <c r="H11" i="37"/>
  <c r="J11" i="37" s="1"/>
  <c r="E29" i="37" a="1"/>
  <c r="E29" i="37" s="1"/>
  <c r="I42" i="2" s="1"/>
  <c r="E92" i="2" s="1"/>
  <c r="I92" i="2" s="1"/>
  <c r="D29" i="26" a="1"/>
  <c r="D29" i="26" s="1"/>
  <c r="H26" i="26"/>
  <c r="J26" i="26" s="1"/>
  <c r="L26" i="26" s="1"/>
  <c r="H22" i="26"/>
  <c r="J22" i="26" s="1"/>
  <c r="L22" i="26" s="1"/>
  <c r="H18" i="26"/>
  <c r="J18" i="26" s="1"/>
  <c r="L18" i="26" s="1"/>
  <c r="H12" i="26"/>
  <c r="J12" i="26" s="1"/>
  <c r="L12" i="26" s="1"/>
  <c r="H28" i="26"/>
  <c r="J28" i="26" s="1"/>
  <c r="L28" i="26" s="1"/>
  <c r="H24" i="26"/>
  <c r="J24" i="26" s="1"/>
  <c r="L24" i="26" s="1"/>
  <c r="H15" i="26"/>
  <c r="J15" i="26" s="1"/>
  <c r="L15" i="26" s="1"/>
  <c r="H14" i="26"/>
  <c r="J14" i="26" s="1"/>
  <c r="L14" i="26" s="1"/>
  <c r="H27" i="26"/>
  <c r="J27" i="26" s="1"/>
  <c r="L27" i="26" s="1"/>
  <c r="H23" i="26"/>
  <c r="J23" i="26" s="1"/>
  <c r="L23" i="26" s="1"/>
  <c r="H19" i="26"/>
  <c r="J19" i="26" s="1"/>
  <c r="L19" i="26" s="1"/>
  <c r="H11" i="26"/>
  <c r="J11" i="26" s="1"/>
  <c r="E29" i="26" a="1"/>
  <c r="E29" i="26" s="1"/>
  <c r="I34" i="2" s="1"/>
  <c r="E84" i="2" s="1"/>
  <c r="I84" i="2" s="1"/>
  <c r="H16" i="26"/>
  <c r="J16" i="26" s="1"/>
  <c r="L16" i="26" s="1"/>
  <c r="Q90" i="2"/>
  <c r="Q82" i="2"/>
  <c r="H16" i="24"/>
  <c r="J16" i="24" s="1"/>
  <c r="L16" i="24" s="1"/>
  <c r="H24" i="24"/>
  <c r="J24" i="24" s="1"/>
  <c r="L24" i="24" s="1"/>
  <c r="H28" i="33"/>
  <c r="J28" i="33" s="1"/>
  <c r="L28" i="33" s="1"/>
  <c r="H17" i="37"/>
  <c r="J17" i="37" s="1"/>
  <c r="L17" i="37" s="1"/>
  <c r="E29" i="36" a="1"/>
  <c r="E29" i="36" s="1"/>
  <c r="I41" i="2" s="1"/>
  <c r="E91" i="2" s="1"/>
  <c r="I91" i="2" s="1"/>
  <c r="D29" i="36" a="1"/>
  <c r="D29" i="36" s="1"/>
  <c r="H14" i="28"/>
  <c r="J14" i="28" s="1"/>
  <c r="L14" i="28" s="1"/>
  <c r="H22" i="28"/>
  <c r="J22" i="28" s="1"/>
  <c r="L22" i="28" s="1"/>
  <c r="H11" i="28"/>
  <c r="J11" i="28" s="1"/>
  <c r="H15" i="28"/>
  <c r="J15" i="28" s="1"/>
  <c r="L15" i="28" s="1"/>
  <c r="H17" i="28"/>
  <c r="J17" i="28" s="1"/>
  <c r="L17" i="28" s="1"/>
  <c r="E29" i="28" a="1"/>
  <c r="E29" i="28" s="1"/>
  <c r="I33" i="2" s="1"/>
  <c r="E83" i="2" s="1"/>
  <c r="I83" i="2" s="1"/>
  <c r="H27" i="28"/>
  <c r="J27" i="28" s="1"/>
  <c r="L27" i="28" s="1"/>
  <c r="D29" i="28" a="1"/>
  <c r="D29" i="28" s="1"/>
  <c r="H28" i="24"/>
  <c r="J28" i="24" s="1"/>
  <c r="L28" i="24" s="1"/>
  <c r="H14" i="37"/>
  <c r="J14" i="37" s="1"/>
  <c r="L14" i="37" s="1"/>
  <c r="H28" i="35"/>
  <c r="J28" i="35" s="1"/>
  <c r="E29" i="35" a="1"/>
  <c r="E29" i="35" s="1"/>
  <c r="I40" i="2" s="1"/>
  <c r="E90" i="2" s="1"/>
  <c r="I90" i="2" s="1"/>
  <c r="D29" i="35" a="1"/>
  <c r="D29" i="35" s="1"/>
  <c r="H28" i="29"/>
  <c r="J28" i="29" s="1"/>
  <c r="L28" i="29" s="1"/>
  <c r="H19" i="29"/>
  <c r="J19" i="29" s="1"/>
  <c r="L19" i="29" s="1"/>
  <c r="E29" i="29" a="1"/>
  <c r="E29" i="29" s="1"/>
  <c r="I32" i="2" s="1"/>
  <c r="E82" i="2" s="1"/>
  <c r="I82" i="2" s="1"/>
  <c r="H22" i="29"/>
  <c r="J22" i="29" s="1"/>
  <c r="L22" i="29" s="1"/>
  <c r="H15" i="29"/>
  <c r="J15" i="29" s="1"/>
  <c r="L15" i="29" s="1"/>
  <c r="D29" i="29" a="1"/>
  <c r="D29" i="29" s="1"/>
  <c r="H16" i="29"/>
  <c r="J16" i="29" s="1"/>
  <c r="L16" i="29" s="1"/>
  <c r="H17" i="29"/>
  <c r="J17" i="29" s="1"/>
  <c r="L17" i="29" s="1"/>
  <c r="H26" i="29"/>
  <c r="J26" i="29" s="1"/>
  <c r="L26" i="29" s="1"/>
  <c r="H18" i="29"/>
  <c r="J18" i="29" s="1"/>
  <c r="L18" i="29" s="1"/>
  <c r="Q96" i="2"/>
  <c r="Q88" i="2"/>
  <c r="H20" i="26"/>
  <c r="J20" i="26" s="1"/>
  <c r="L20" i="26" s="1"/>
  <c r="H13" i="29"/>
  <c r="J13" i="29" s="1"/>
  <c r="H24" i="29"/>
  <c r="J24" i="29" s="1"/>
  <c r="L24" i="29" s="1"/>
  <c r="L15" i="5"/>
  <c r="L11" i="5"/>
  <c r="K30" i="5"/>
  <c r="G59" i="2"/>
  <c r="K59" i="2" s="1"/>
  <c r="K50" i="2"/>
  <c r="E105" i="2" s="1"/>
  <c r="G105" i="2" s="1"/>
  <c r="K30" i="1"/>
  <c r="Q58" i="2"/>
  <c r="N6" i="4"/>
  <c r="H23" i="1"/>
  <c r="J23" i="1" s="1"/>
  <c r="L23" i="1" s="1"/>
  <c r="H17" i="1"/>
  <c r="J17" i="1" s="1"/>
  <c r="L17" i="1" s="1"/>
  <c r="H25" i="1"/>
  <c r="J25" i="1" s="1"/>
  <c r="L25" i="1" s="1"/>
  <c r="H21" i="1"/>
  <c r="J21" i="1" s="1"/>
  <c r="L21" i="1" s="1"/>
  <c r="H12" i="1"/>
  <c r="J12" i="1" s="1"/>
  <c r="L12" i="1" s="1"/>
  <c r="H26" i="1"/>
  <c r="J26" i="1" s="1"/>
  <c r="L26" i="1" s="1"/>
  <c r="H15" i="1"/>
  <c r="J15" i="1" s="1"/>
  <c r="L15" i="1" s="1"/>
  <c r="H16" i="1"/>
  <c r="J16" i="1" s="1"/>
  <c r="L16" i="1" s="1"/>
  <c r="H28" i="1"/>
  <c r="J28" i="1" s="1"/>
  <c r="L28" i="1" s="1"/>
  <c r="H27" i="1"/>
  <c r="J27" i="1" s="1"/>
  <c r="L27" i="1" s="1"/>
  <c r="E29" i="1" a="1"/>
  <c r="E29" i="1" s="1"/>
  <c r="I8" i="2" s="1"/>
  <c r="H20" i="1"/>
  <c r="J20" i="1" s="1"/>
  <c r="L20" i="1" s="1"/>
  <c r="H11" i="1"/>
  <c r="J11" i="1" s="1"/>
  <c r="H18" i="1"/>
  <c r="J18" i="1" s="1"/>
  <c r="L18" i="1" s="1"/>
  <c r="H14" i="1"/>
  <c r="J14" i="1" s="1"/>
  <c r="L14" i="1" s="1"/>
  <c r="D29" i="1" a="1"/>
  <c r="D29" i="1" s="1"/>
  <c r="H24" i="1"/>
  <c r="J24" i="1" s="1"/>
  <c r="L24" i="1" s="1"/>
  <c r="H19" i="1"/>
  <c r="J19" i="1" s="1"/>
  <c r="L19" i="1" s="1"/>
  <c r="H22" i="1"/>
  <c r="J22" i="1" s="1"/>
  <c r="L22" i="1" s="1"/>
  <c r="H13" i="1"/>
  <c r="J13" i="1" s="1"/>
  <c r="L13" i="1" s="1"/>
  <c r="J9" i="2"/>
  <c r="K30" i="4"/>
  <c r="D35" i="3" l="1"/>
  <c r="C34" i="3"/>
  <c r="C28" i="3"/>
  <c r="D29" i="3"/>
  <c r="D68" i="3"/>
  <c r="C67" i="3"/>
  <c r="C44" i="3"/>
  <c r="D45" i="3"/>
  <c r="H13" i="6"/>
  <c r="J13" i="6" s="1"/>
  <c r="L13" i="6" s="1"/>
  <c r="H25" i="6"/>
  <c r="J25" i="6" s="1"/>
  <c r="L25" i="6" s="1"/>
  <c r="H19" i="6"/>
  <c r="J19" i="6" s="1"/>
  <c r="L19" i="6" s="1"/>
  <c r="H18" i="6"/>
  <c r="J18" i="6" s="1"/>
  <c r="L18" i="6" s="1"/>
  <c r="H22" i="6"/>
  <c r="J22" i="6" s="1"/>
  <c r="L22" i="6" s="1"/>
  <c r="H12" i="6"/>
  <c r="J12" i="6" s="1"/>
  <c r="L12" i="6" s="1"/>
  <c r="H24" i="6"/>
  <c r="J24" i="6" s="1"/>
  <c r="L24" i="6" s="1"/>
  <c r="H17" i="6"/>
  <c r="J17" i="6" s="1"/>
  <c r="L17" i="6" s="1"/>
  <c r="D29" i="6" a="1"/>
  <c r="D29" i="6" s="1"/>
  <c r="H27" i="6"/>
  <c r="J27" i="6" s="1"/>
  <c r="L27" i="6" s="1"/>
  <c r="H20" i="6"/>
  <c r="J20" i="6" s="1"/>
  <c r="L20" i="6" s="1"/>
  <c r="H16" i="6"/>
  <c r="J16" i="6" s="1"/>
  <c r="L16" i="6" s="1"/>
  <c r="H23" i="6"/>
  <c r="J23" i="6" s="1"/>
  <c r="L23" i="6" s="1"/>
  <c r="H21" i="6"/>
  <c r="J21" i="6" s="1"/>
  <c r="L21" i="6" s="1"/>
  <c r="E29" i="6" a="1"/>
  <c r="E29" i="6" s="1"/>
  <c r="I11" i="2" s="1"/>
  <c r="E61" i="2" s="1"/>
  <c r="I61" i="2" s="1"/>
  <c r="H15" i="6"/>
  <c r="J15" i="6" s="1"/>
  <c r="L15" i="6" s="1"/>
  <c r="H14" i="6"/>
  <c r="J14" i="6" s="1"/>
  <c r="L14" i="6" s="1"/>
  <c r="H11" i="6"/>
  <c r="J11" i="6" s="1"/>
  <c r="H26" i="6"/>
  <c r="J26" i="6" s="1"/>
  <c r="L26" i="6" s="1"/>
  <c r="H28" i="6"/>
  <c r="J28" i="6" s="1"/>
  <c r="L28" i="6" s="1"/>
  <c r="J29" i="18"/>
  <c r="L31" i="18" s="1"/>
  <c r="L16" i="10"/>
  <c r="J29" i="5"/>
  <c r="N22" i="2"/>
  <c r="L72" i="2" s="1"/>
  <c r="P72" i="2" s="1"/>
  <c r="E66" i="2"/>
  <c r="I66" i="2" s="1"/>
  <c r="L31" i="8"/>
  <c r="J29" i="19"/>
  <c r="L31" i="19" s="1"/>
  <c r="L11" i="19"/>
  <c r="H27" i="38"/>
  <c r="J27" i="38" s="1"/>
  <c r="L27" i="38" s="1"/>
  <c r="H28" i="38"/>
  <c r="J28" i="38" s="1"/>
  <c r="L28" i="38" s="1"/>
  <c r="H24" i="38"/>
  <c r="J24" i="38" s="1"/>
  <c r="L24" i="38" s="1"/>
  <c r="H24" i="2"/>
  <c r="H29" i="19"/>
  <c r="H29" i="5"/>
  <c r="J29" i="22"/>
  <c r="L31" i="22" s="1"/>
  <c r="J29" i="16"/>
  <c r="L31" i="16" s="1"/>
  <c r="L11" i="30"/>
  <c r="J29" i="30"/>
  <c r="L31" i="30" s="1"/>
  <c r="L11" i="26"/>
  <c r="J29" i="26"/>
  <c r="L31" i="26" s="1"/>
  <c r="H27" i="2"/>
  <c r="H29" i="22"/>
  <c r="H45" i="2"/>
  <c r="H29" i="40"/>
  <c r="J29" i="31"/>
  <c r="L31" i="31" s="1"/>
  <c r="L11" i="31"/>
  <c r="J29" i="40"/>
  <c r="L31" i="40" s="1"/>
  <c r="P68" i="2"/>
  <c r="M68" i="2"/>
  <c r="N68" i="2"/>
  <c r="O68" i="2"/>
  <c r="J29" i="9"/>
  <c r="L31" i="9" s="1"/>
  <c r="H40" i="2"/>
  <c r="H29" i="35"/>
  <c r="H29" i="2"/>
  <c r="H29" i="24"/>
  <c r="L21" i="39"/>
  <c r="J29" i="39"/>
  <c r="L31" i="39" s="1"/>
  <c r="H38" i="2"/>
  <c r="H29" i="33"/>
  <c r="H14" i="2"/>
  <c r="H29" i="9"/>
  <c r="L11" i="38"/>
  <c r="J29" i="15"/>
  <c r="L31" i="15" s="1"/>
  <c r="L11" i="15"/>
  <c r="H36" i="2"/>
  <c r="H29" i="31"/>
  <c r="H29" i="14"/>
  <c r="H19" i="2"/>
  <c r="J29" i="23"/>
  <c r="L31" i="23" s="1"/>
  <c r="J29" i="7"/>
  <c r="L31" i="7" s="1"/>
  <c r="H44" i="2"/>
  <c r="H29" i="39"/>
  <c r="E29" i="42" a="1"/>
  <c r="E29" i="42" s="1"/>
  <c r="I47" i="2" s="1"/>
  <c r="E97" i="2" s="1"/>
  <c r="I97" i="2" s="1"/>
  <c r="H19" i="42"/>
  <c r="J19" i="42" s="1"/>
  <c r="L19" i="42" s="1"/>
  <c r="H28" i="42"/>
  <c r="J28" i="42" s="1"/>
  <c r="L28" i="42" s="1"/>
  <c r="H26" i="42"/>
  <c r="J26" i="42" s="1"/>
  <c r="L26" i="42" s="1"/>
  <c r="H17" i="42"/>
  <c r="J17" i="42" s="1"/>
  <c r="L17" i="42" s="1"/>
  <c r="H15" i="42"/>
  <c r="J15" i="42" s="1"/>
  <c r="L15" i="42" s="1"/>
  <c r="D29" i="42" a="1"/>
  <c r="D29" i="42" s="1"/>
  <c r="H47" i="2" s="1"/>
  <c r="H24" i="42"/>
  <c r="J24" i="42" s="1"/>
  <c r="L24" i="42" s="1"/>
  <c r="H22" i="42"/>
  <c r="J22" i="42" s="1"/>
  <c r="L22" i="42" s="1"/>
  <c r="H13" i="42"/>
  <c r="J13" i="42" s="1"/>
  <c r="L13" i="42" s="1"/>
  <c r="H20" i="42"/>
  <c r="J20" i="42" s="1"/>
  <c r="L20" i="42" s="1"/>
  <c r="H18" i="42"/>
  <c r="J18" i="42" s="1"/>
  <c r="L18" i="42" s="1"/>
  <c r="H11" i="42"/>
  <c r="J11" i="42" s="1"/>
  <c r="H27" i="42"/>
  <c r="J27" i="42" s="1"/>
  <c r="L27" i="42" s="1"/>
  <c r="H16" i="42"/>
  <c r="J16" i="42" s="1"/>
  <c r="L16" i="42" s="1"/>
  <c r="H14" i="42"/>
  <c r="J14" i="42" s="1"/>
  <c r="L14" i="42" s="1"/>
  <c r="H25" i="42"/>
  <c r="J25" i="42" s="1"/>
  <c r="L25" i="42" s="1"/>
  <c r="H23" i="42"/>
  <c r="J23" i="42" s="1"/>
  <c r="L23" i="42" s="1"/>
  <c r="H12" i="42"/>
  <c r="J12" i="42" s="1"/>
  <c r="L12" i="42" s="1"/>
  <c r="H21" i="42"/>
  <c r="J21" i="42" s="1"/>
  <c r="L21" i="42" s="1"/>
  <c r="L13" i="29"/>
  <c r="J29" i="29"/>
  <c r="L31" i="29" s="1"/>
  <c r="H32" i="2"/>
  <c r="H29" i="29"/>
  <c r="L28" i="35"/>
  <c r="J29" i="35"/>
  <c r="L31" i="35" s="1"/>
  <c r="L11" i="28"/>
  <c r="J29" i="28"/>
  <c r="L31" i="28" s="1"/>
  <c r="L13" i="41"/>
  <c r="J29" i="41"/>
  <c r="L31" i="41" s="1"/>
  <c r="H46" i="2"/>
  <c r="H29" i="41"/>
  <c r="L28" i="12"/>
  <c r="J29" i="12"/>
  <c r="L31" i="12" s="1"/>
  <c r="H26" i="2"/>
  <c r="H29" i="21"/>
  <c r="J29" i="14"/>
  <c r="L31" i="14" s="1"/>
  <c r="L11" i="14"/>
  <c r="D65" i="2"/>
  <c r="H65" i="2" s="1"/>
  <c r="N15" i="2"/>
  <c r="L65" i="2" s="1"/>
  <c r="J29" i="33"/>
  <c r="L31" i="33" s="1"/>
  <c r="L11" i="21"/>
  <c r="J29" i="21"/>
  <c r="L31" i="21" s="1"/>
  <c r="O73" i="2"/>
  <c r="N73" i="2"/>
  <c r="M73" i="2"/>
  <c r="P73" i="2"/>
  <c r="H34" i="2"/>
  <c r="H29" i="26"/>
  <c r="H42" i="2"/>
  <c r="H29" i="37"/>
  <c r="H17" i="17"/>
  <c r="J17" i="17" s="1"/>
  <c r="L17" i="17" s="1"/>
  <c r="H15" i="17"/>
  <c r="J15" i="17" s="1"/>
  <c r="L15" i="17" s="1"/>
  <c r="E29" i="17" a="1"/>
  <c r="E29" i="17" s="1"/>
  <c r="I21" i="2" s="1"/>
  <c r="E71" i="2" s="1"/>
  <c r="I71" i="2" s="1"/>
  <c r="H14" i="17"/>
  <c r="J14" i="17" s="1"/>
  <c r="L14" i="17" s="1"/>
  <c r="H25" i="17"/>
  <c r="J25" i="17" s="1"/>
  <c r="L25" i="17" s="1"/>
  <c r="H23" i="17"/>
  <c r="J23" i="17" s="1"/>
  <c r="L23" i="17" s="1"/>
  <c r="H26" i="17"/>
  <c r="J26" i="17" s="1"/>
  <c r="L26" i="17" s="1"/>
  <c r="H16" i="17"/>
  <c r="J16" i="17" s="1"/>
  <c r="L16" i="17" s="1"/>
  <c r="H20" i="17"/>
  <c r="J20" i="17" s="1"/>
  <c r="L20" i="17" s="1"/>
  <c r="H11" i="17"/>
  <c r="J11" i="17" s="1"/>
  <c r="H19" i="17"/>
  <c r="J19" i="17" s="1"/>
  <c r="L19" i="17" s="1"/>
  <c r="H28" i="17"/>
  <c r="J28" i="17" s="1"/>
  <c r="L28" i="17" s="1"/>
  <c r="H12" i="17"/>
  <c r="J12" i="17" s="1"/>
  <c r="L12" i="17" s="1"/>
  <c r="D29" i="17" a="1"/>
  <c r="D29" i="17" s="1"/>
  <c r="H18" i="17"/>
  <c r="J18" i="17" s="1"/>
  <c r="L18" i="17" s="1"/>
  <c r="H22" i="17"/>
  <c r="J22" i="17" s="1"/>
  <c r="L22" i="17" s="1"/>
  <c r="H27" i="17"/>
  <c r="J27" i="17" s="1"/>
  <c r="L27" i="17" s="1"/>
  <c r="H21" i="17"/>
  <c r="J21" i="17" s="1"/>
  <c r="L21" i="17" s="1"/>
  <c r="H24" i="17"/>
  <c r="J24" i="17" s="1"/>
  <c r="L24" i="17" s="1"/>
  <c r="H13" i="17"/>
  <c r="J13" i="17" s="1"/>
  <c r="L13" i="17" s="1"/>
  <c r="H17" i="2"/>
  <c r="H29" i="12"/>
  <c r="H12" i="2"/>
  <c r="H29" i="7"/>
  <c r="M66" i="2"/>
  <c r="O66" i="2"/>
  <c r="N66" i="2"/>
  <c r="P66" i="2"/>
  <c r="D29" i="25" a="1"/>
  <c r="D29" i="25" s="1"/>
  <c r="H22" i="25"/>
  <c r="J22" i="25" s="1"/>
  <c r="L22" i="25" s="1"/>
  <c r="H18" i="25"/>
  <c r="J18" i="25" s="1"/>
  <c r="L18" i="25" s="1"/>
  <c r="H27" i="25"/>
  <c r="J27" i="25" s="1"/>
  <c r="L27" i="25" s="1"/>
  <c r="H23" i="25"/>
  <c r="J23" i="25" s="1"/>
  <c r="L23" i="25" s="1"/>
  <c r="H21" i="25"/>
  <c r="J21" i="25" s="1"/>
  <c r="L21" i="25" s="1"/>
  <c r="H20" i="25"/>
  <c r="J20" i="25" s="1"/>
  <c r="L20" i="25" s="1"/>
  <c r="E29" i="25" a="1"/>
  <c r="E29" i="25" s="1"/>
  <c r="I30" i="2" s="1"/>
  <c r="E80" i="2" s="1"/>
  <c r="I80" i="2" s="1"/>
  <c r="H28" i="25"/>
  <c r="J28" i="25" s="1"/>
  <c r="L28" i="25" s="1"/>
  <c r="H26" i="25"/>
  <c r="J26" i="25" s="1"/>
  <c r="L26" i="25" s="1"/>
  <c r="H25" i="25"/>
  <c r="J25" i="25" s="1"/>
  <c r="L25" i="25" s="1"/>
  <c r="H19" i="25"/>
  <c r="J19" i="25" s="1"/>
  <c r="L19" i="25" s="1"/>
  <c r="H13" i="25"/>
  <c r="J13" i="25" s="1"/>
  <c r="L13" i="25" s="1"/>
  <c r="H14" i="25"/>
  <c r="J14" i="25" s="1"/>
  <c r="L14" i="25" s="1"/>
  <c r="H17" i="25"/>
  <c r="J17" i="25" s="1"/>
  <c r="L17" i="25" s="1"/>
  <c r="H16" i="25"/>
  <c r="J16" i="25" s="1"/>
  <c r="L16" i="25" s="1"/>
  <c r="H15" i="25"/>
  <c r="J15" i="25" s="1"/>
  <c r="L15" i="25" s="1"/>
  <c r="H11" i="25"/>
  <c r="J11" i="25" s="1"/>
  <c r="H12" i="25"/>
  <c r="J12" i="25" s="1"/>
  <c r="L12" i="25" s="1"/>
  <c r="H24" i="25"/>
  <c r="J24" i="25" s="1"/>
  <c r="L24" i="25" s="1"/>
  <c r="H37" i="2"/>
  <c r="H29" i="32"/>
  <c r="E29" i="27" a="1"/>
  <c r="E29" i="27" s="1"/>
  <c r="I31" i="2" s="1"/>
  <c r="E81" i="2" s="1"/>
  <c r="I81" i="2" s="1"/>
  <c r="H27" i="27"/>
  <c r="J27" i="27" s="1"/>
  <c r="L27" i="27" s="1"/>
  <c r="H23" i="27"/>
  <c r="J23" i="27" s="1"/>
  <c r="L23" i="27" s="1"/>
  <c r="H15" i="27"/>
  <c r="J15" i="27" s="1"/>
  <c r="L15" i="27" s="1"/>
  <c r="H11" i="27"/>
  <c r="J11" i="27" s="1"/>
  <c r="D29" i="27" a="1"/>
  <c r="D29" i="27" s="1"/>
  <c r="H20" i="27"/>
  <c r="J20" i="27" s="1"/>
  <c r="L20" i="27" s="1"/>
  <c r="H28" i="27"/>
  <c r="J28" i="27" s="1"/>
  <c r="L28" i="27" s="1"/>
  <c r="H24" i="27"/>
  <c r="J24" i="27" s="1"/>
  <c r="L24" i="27" s="1"/>
  <c r="H16" i="27"/>
  <c r="J16" i="27" s="1"/>
  <c r="L16" i="27" s="1"/>
  <c r="H12" i="27"/>
  <c r="J12" i="27" s="1"/>
  <c r="L12" i="27" s="1"/>
  <c r="H26" i="27"/>
  <c r="J26" i="27" s="1"/>
  <c r="L26" i="27" s="1"/>
  <c r="H22" i="27"/>
  <c r="J22" i="27" s="1"/>
  <c r="L22" i="27" s="1"/>
  <c r="H14" i="27"/>
  <c r="J14" i="27" s="1"/>
  <c r="L14" i="27" s="1"/>
  <c r="H18" i="27"/>
  <c r="J18" i="27" s="1"/>
  <c r="L18" i="27" s="1"/>
  <c r="H17" i="27"/>
  <c r="J17" i="27" s="1"/>
  <c r="L17" i="27" s="1"/>
  <c r="H19" i="27"/>
  <c r="J19" i="27" s="1"/>
  <c r="L19" i="27" s="1"/>
  <c r="H21" i="27"/>
  <c r="J21" i="27" s="1"/>
  <c r="L21" i="27" s="1"/>
  <c r="H25" i="27"/>
  <c r="J25" i="27" s="1"/>
  <c r="L25" i="27" s="1"/>
  <c r="H13" i="27"/>
  <c r="J13" i="27" s="1"/>
  <c r="L13" i="27" s="1"/>
  <c r="H43" i="2"/>
  <c r="H29" i="38"/>
  <c r="H33" i="2"/>
  <c r="H29" i="28"/>
  <c r="H41" i="2"/>
  <c r="H29" i="36"/>
  <c r="L11" i="37"/>
  <c r="J29" i="37"/>
  <c r="L31" i="37" s="1"/>
  <c r="H35" i="2"/>
  <c r="H29" i="30"/>
  <c r="L11" i="24"/>
  <c r="J29" i="24"/>
  <c r="L31" i="24" s="1"/>
  <c r="H20" i="2"/>
  <c r="H29" i="15"/>
  <c r="H28" i="2"/>
  <c r="H29" i="23"/>
  <c r="L11" i="32"/>
  <c r="J29" i="32"/>
  <c r="L31" i="32" s="1"/>
  <c r="E29" i="34" a="1"/>
  <c r="E29" i="34" s="1"/>
  <c r="I39" i="2" s="1"/>
  <c r="E89" i="2" s="1"/>
  <c r="I89" i="2" s="1"/>
  <c r="D29" i="34" a="1"/>
  <c r="D29" i="34" s="1"/>
  <c r="H28" i="34"/>
  <c r="J28" i="34" s="1"/>
  <c r="L28" i="34" s="1"/>
  <c r="H15" i="34"/>
  <c r="J15" i="34" s="1"/>
  <c r="L15" i="34" s="1"/>
  <c r="H23" i="34"/>
  <c r="J23" i="34" s="1"/>
  <c r="L23" i="34" s="1"/>
  <c r="H13" i="34"/>
  <c r="J13" i="34" s="1"/>
  <c r="L13" i="34" s="1"/>
  <c r="H21" i="34"/>
  <c r="J21" i="34" s="1"/>
  <c r="L21" i="34" s="1"/>
  <c r="H19" i="34"/>
  <c r="J19" i="34" s="1"/>
  <c r="L19" i="34" s="1"/>
  <c r="H27" i="34"/>
  <c r="J27" i="34" s="1"/>
  <c r="L27" i="34" s="1"/>
  <c r="H16" i="34"/>
  <c r="J16" i="34" s="1"/>
  <c r="L16" i="34" s="1"/>
  <c r="H20" i="34"/>
  <c r="J20" i="34" s="1"/>
  <c r="L20" i="34" s="1"/>
  <c r="H12" i="34"/>
  <c r="J12" i="34" s="1"/>
  <c r="L12" i="34" s="1"/>
  <c r="H25" i="34"/>
  <c r="J25" i="34" s="1"/>
  <c r="L25" i="34" s="1"/>
  <c r="H17" i="34"/>
  <c r="J17" i="34" s="1"/>
  <c r="L17" i="34" s="1"/>
  <c r="H14" i="34"/>
  <c r="J14" i="34" s="1"/>
  <c r="L14" i="34" s="1"/>
  <c r="H18" i="34"/>
  <c r="J18" i="34" s="1"/>
  <c r="L18" i="34" s="1"/>
  <c r="H22" i="34"/>
  <c r="J22" i="34" s="1"/>
  <c r="L22" i="34" s="1"/>
  <c r="H24" i="34"/>
  <c r="J24" i="34" s="1"/>
  <c r="L24" i="34" s="1"/>
  <c r="H11" i="34"/>
  <c r="J11" i="34" s="1"/>
  <c r="H26" i="34"/>
  <c r="J26" i="34" s="1"/>
  <c r="L26" i="34" s="1"/>
  <c r="E29" i="20" a="1"/>
  <c r="E29" i="20" s="1"/>
  <c r="I25" i="2" s="1"/>
  <c r="E75" i="2" s="1"/>
  <c r="I75" i="2" s="1"/>
  <c r="H24" i="20"/>
  <c r="J24" i="20" s="1"/>
  <c r="L24" i="20" s="1"/>
  <c r="H16" i="20"/>
  <c r="J16" i="20" s="1"/>
  <c r="L16" i="20" s="1"/>
  <c r="D29" i="20" a="1"/>
  <c r="D29" i="20" s="1"/>
  <c r="H26" i="20"/>
  <c r="J26" i="20" s="1"/>
  <c r="L26" i="20" s="1"/>
  <c r="H18" i="20"/>
  <c r="J18" i="20" s="1"/>
  <c r="L18" i="20" s="1"/>
  <c r="H23" i="20"/>
  <c r="J23" i="20" s="1"/>
  <c r="L23" i="20" s="1"/>
  <c r="H15" i="20"/>
  <c r="J15" i="20" s="1"/>
  <c r="L15" i="20" s="1"/>
  <c r="H28" i="20"/>
  <c r="J28" i="20" s="1"/>
  <c r="L28" i="20" s="1"/>
  <c r="H20" i="20"/>
  <c r="J20" i="20" s="1"/>
  <c r="L20" i="20" s="1"/>
  <c r="H12" i="20"/>
  <c r="J12" i="20" s="1"/>
  <c r="L12" i="20" s="1"/>
  <c r="H27" i="20"/>
  <c r="J27" i="20" s="1"/>
  <c r="L27" i="20" s="1"/>
  <c r="H19" i="20"/>
  <c r="J19" i="20" s="1"/>
  <c r="L19" i="20" s="1"/>
  <c r="H11" i="20"/>
  <c r="J11" i="20" s="1"/>
  <c r="H17" i="20"/>
  <c r="J17" i="20" s="1"/>
  <c r="L17" i="20" s="1"/>
  <c r="H21" i="20"/>
  <c r="J21" i="20" s="1"/>
  <c r="L21" i="20" s="1"/>
  <c r="H14" i="20"/>
  <c r="J14" i="20" s="1"/>
  <c r="L14" i="20" s="1"/>
  <c r="H25" i="20"/>
  <c r="J25" i="20" s="1"/>
  <c r="L25" i="20" s="1"/>
  <c r="H22" i="20"/>
  <c r="J22" i="20" s="1"/>
  <c r="L22" i="20" s="1"/>
  <c r="H13" i="20"/>
  <c r="J13" i="20" s="1"/>
  <c r="L13" i="20" s="1"/>
  <c r="P63" i="2"/>
  <c r="O63" i="2"/>
  <c r="M63" i="2"/>
  <c r="N63" i="2"/>
  <c r="D60" i="2"/>
  <c r="H60" i="2" s="1"/>
  <c r="N10" i="2"/>
  <c r="L60" i="2" s="1"/>
  <c r="L31" i="5"/>
  <c r="E58" i="2"/>
  <c r="I58" i="2" s="1"/>
  <c r="E101" i="2"/>
  <c r="G101" i="2" s="1"/>
  <c r="I48" i="2"/>
  <c r="H12" i="4"/>
  <c r="J12" i="4" s="1"/>
  <c r="L12" i="4" s="1"/>
  <c r="H11" i="4"/>
  <c r="H14" i="4"/>
  <c r="J14" i="4" s="1"/>
  <c r="L14" i="4" s="1"/>
  <c r="H16" i="4"/>
  <c r="J16" i="4" s="1"/>
  <c r="L16" i="4" s="1"/>
  <c r="H15" i="4"/>
  <c r="J15" i="4" s="1"/>
  <c r="L15" i="4" s="1"/>
  <c r="H28" i="4"/>
  <c r="J28" i="4" s="1"/>
  <c r="L28" i="4" s="1"/>
  <c r="H27" i="4"/>
  <c r="J27" i="4" s="1"/>
  <c r="L27" i="4" s="1"/>
  <c r="H13" i="4"/>
  <c r="J13" i="4" s="1"/>
  <c r="L13" i="4" s="1"/>
  <c r="H18" i="4"/>
  <c r="J18" i="4" s="1"/>
  <c r="L18" i="4" s="1"/>
  <c r="H23" i="4"/>
  <c r="J23" i="4" s="1"/>
  <c r="L23" i="4" s="1"/>
  <c r="H26" i="4"/>
  <c r="J26" i="4" s="1"/>
  <c r="L26" i="4" s="1"/>
  <c r="H17" i="4"/>
  <c r="J17" i="4" s="1"/>
  <c r="L17" i="4" s="1"/>
  <c r="H19" i="4"/>
  <c r="J19" i="4" s="1"/>
  <c r="L19" i="4" s="1"/>
  <c r="H20" i="4"/>
  <c r="J20" i="4" s="1"/>
  <c r="L20" i="4" s="1"/>
  <c r="H22" i="4"/>
  <c r="J22" i="4" s="1"/>
  <c r="L22" i="4" s="1"/>
  <c r="H24" i="4"/>
  <c r="J24" i="4" s="1"/>
  <c r="L24" i="4" s="1"/>
  <c r="H25" i="4"/>
  <c r="J25" i="4" s="1"/>
  <c r="L25" i="4" s="1"/>
  <c r="H21" i="4"/>
  <c r="J21" i="4" s="1"/>
  <c r="L21" i="4" s="1"/>
  <c r="D29" i="4" a="1"/>
  <c r="D29" i="4" s="1"/>
  <c r="E29" i="4" a="1"/>
  <c r="E29" i="4" s="1"/>
  <c r="I9" i="2" s="1"/>
  <c r="H8" i="2"/>
  <c r="H29" i="1"/>
  <c r="L11" i="1"/>
  <c r="J29" i="1"/>
  <c r="L31" i="1" s="1"/>
  <c r="F59" i="2"/>
  <c r="J59" i="2" s="1"/>
  <c r="J50" i="2"/>
  <c r="E104" i="2" s="1"/>
  <c r="G104" i="2" s="1"/>
  <c r="D46" i="3" l="1"/>
  <c r="C45" i="3"/>
  <c r="D69" i="3"/>
  <c r="C68" i="3"/>
  <c r="D30" i="3"/>
  <c r="C29" i="3"/>
  <c r="C35" i="3"/>
  <c r="D36" i="3"/>
  <c r="L11" i="6"/>
  <c r="J29" i="6"/>
  <c r="L31" i="6" s="1"/>
  <c r="H11" i="2"/>
  <c r="H29" i="6"/>
  <c r="M72" i="2"/>
  <c r="O72" i="2"/>
  <c r="N72" i="2"/>
  <c r="D74" i="2"/>
  <c r="H74" i="2" s="1"/>
  <c r="N24" i="2"/>
  <c r="L74" i="2" s="1"/>
  <c r="J29" i="38"/>
  <c r="L31" i="38" s="1"/>
  <c r="J29" i="20"/>
  <c r="L31" i="20" s="1"/>
  <c r="L11" i="20"/>
  <c r="H25" i="2"/>
  <c r="H29" i="20"/>
  <c r="D70" i="2"/>
  <c r="H70" i="2" s="1"/>
  <c r="N20" i="2"/>
  <c r="L70" i="2" s="1"/>
  <c r="D91" i="2"/>
  <c r="H91" i="2" s="1"/>
  <c r="N41" i="2"/>
  <c r="L91" i="2" s="1"/>
  <c r="N28" i="2"/>
  <c r="L78" i="2" s="1"/>
  <c r="D78" i="2"/>
  <c r="H78" i="2" s="1"/>
  <c r="D69" i="2"/>
  <c r="H69" i="2" s="1"/>
  <c r="N19" i="2"/>
  <c r="L69" i="2" s="1"/>
  <c r="H31" i="2"/>
  <c r="H29" i="27"/>
  <c r="D76" i="2"/>
  <c r="H76" i="2" s="1"/>
  <c r="N26" i="2"/>
  <c r="L76" i="2" s="1"/>
  <c r="D64" i="2"/>
  <c r="H64" i="2" s="1"/>
  <c r="N14" i="2"/>
  <c r="L64" i="2" s="1"/>
  <c r="N40" i="2"/>
  <c r="L90" i="2" s="1"/>
  <c r="D90" i="2"/>
  <c r="H90" i="2" s="1"/>
  <c r="N27" i="2"/>
  <c r="L77" i="2" s="1"/>
  <c r="D77" i="2"/>
  <c r="H77" i="2" s="1"/>
  <c r="N33" i="2"/>
  <c r="L83" i="2" s="1"/>
  <c r="D83" i="2"/>
  <c r="H83" i="2" s="1"/>
  <c r="N37" i="2"/>
  <c r="L87" i="2" s="1"/>
  <c r="D87" i="2"/>
  <c r="H87" i="2" s="1"/>
  <c r="J29" i="34"/>
  <c r="L31" i="34" s="1"/>
  <c r="L11" i="34"/>
  <c r="N35" i="2"/>
  <c r="L85" i="2" s="1"/>
  <c r="D85" i="2"/>
  <c r="H85" i="2" s="1"/>
  <c r="N43" i="2"/>
  <c r="L93" i="2" s="1"/>
  <c r="D93" i="2"/>
  <c r="H93" i="2" s="1"/>
  <c r="L11" i="27"/>
  <c r="J29" i="27"/>
  <c r="L31" i="27" s="1"/>
  <c r="D62" i="2"/>
  <c r="H62" i="2" s="1"/>
  <c r="N12" i="2"/>
  <c r="L62" i="2" s="1"/>
  <c r="N42" i="2"/>
  <c r="L92" i="2" s="1"/>
  <c r="D92" i="2"/>
  <c r="H92" i="2" s="1"/>
  <c r="J29" i="42"/>
  <c r="L31" i="42" s="1"/>
  <c r="L11" i="42"/>
  <c r="N29" i="2"/>
  <c r="L79" i="2" s="1"/>
  <c r="D79" i="2"/>
  <c r="H79" i="2" s="1"/>
  <c r="H39" i="2"/>
  <c r="H29" i="34"/>
  <c r="L11" i="25"/>
  <c r="J29" i="25"/>
  <c r="L31" i="25" s="1"/>
  <c r="H21" i="2"/>
  <c r="H29" i="17"/>
  <c r="N36" i="2"/>
  <c r="L86" i="2" s="1"/>
  <c r="D86" i="2"/>
  <c r="H86" i="2" s="1"/>
  <c r="N38" i="2"/>
  <c r="L88" i="2" s="1"/>
  <c r="D88" i="2"/>
  <c r="H88" i="2" s="1"/>
  <c r="H30" i="2"/>
  <c r="H29" i="25"/>
  <c r="D67" i="2"/>
  <c r="H67" i="2" s="1"/>
  <c r="N17" i="2"/>
  <c r="L67" i="2" s="1"/>
  <c r="N34" i="2"/>
  <c r="L84" i="2" s="1"/>
  <c r="D84" i="2"/>
  <c r="H84" i="2" s="1"/>
  <c r="M65" i="2"/>
  <c r="N65" i="2"/>
  <c r="P65" i="2"/>
  <c r="O65" i="2"/>
  <c r="J29" i="17"/>
  <c r="L31" i="17" s="1"/>
  <c r="L11" i="17"/>
  <c r="N45" i="2"/>
  <c r="L95" i="2" s="1"/>
  <c r="D95" i="2"/>
  <c r="H95" i="2" s="1"/>
  <c r="N46" i="2"/>
  <c r="L96" i="2" s="1"/>
  <c r="D96" i="2"/>
  <c r="H96" i="2" s="1"/>
  <c r="N32" i="2"/>
  <c r="L82" i="2" s="1"/>
  <c r="D82" i="2"/>
  <c r="H82" i="2" s="1"/>
  <c r="H29" i="42"/>
  <c r="D94" i="2"/>
  <c r="H94" i="2" s="1"/>
  <c r="N44" i="2"/>
  <c r="L94" i="2" s="1"/>
  <c r="O60" i="2"/>
  <c r="N60" i="2"/>
  <c r="M60" i="2"/>
  <c r="P60" i="2"/>
  <c r="E59" i="2"/>
  <c r="I59" i="2" s="1"/>
  <c r="I49" i="2"/>
  <c r="E103" i="2"/>
  <c r="G103" i="2" s="1"/>
  <c r="E100" i="2"/>
  <c r="G100" i="2" s="1"/>
  <c r="H48" i="2"/>
  <c r="H9" i="2"/>
  <c r="H29" i="4"/>
  <c r="J29" i="4"/>
  <c r="L31" i="4" s="1"/>
  <c r="L11" i="4"/>
  <c r="D58" i="2"/>
  <c r="H58" i="2" s="1"/>
  <c r="N8" i="2"/>
  <c r="L58" i="2" s="1"/>
  <c r="C30" i="3" l="1"/>
  <c r="D31" i="3"/>
  <c r="C69" i="3"/>
  <c r="D70" i="3"/>
  <c r="C46" i="3"/>
  <c r="D47" i="3"/>
  <c r="D56" i="3"/>
  <c r="C36" i="3"/>
  <c r="D37" i="3"/>
  <c r="D61" i="2"/>
  <c r="H61" i="2" s="1"/>
  <c r="N11" i="2"/>
  <c r="L61" i="2" s="1"/>
  <c r="P74" i="2"/>
  <c r="N74" i="2"/>
  <c r="M74" i="2"/>
  <c r="O74" i="2"/>
  <c r="N67" i="2"/>
  <c r="O67" i="2"/>
  <c r="M67" i="2"/>
  <c r="P67" i="2"/>
  <c r="P76" i="2"/>
  <c r="N76" i="2"/>
  <c r="M76" i="2"/>
  <c r="O76" i="2"/>
  <c r="N21" i="2"/>
  <c r="L71" i="2" s="1"/>
  <c r="D71" i="2"/>
  <c r="H71" i="2" s="1"/>
  <c r="O93" i="2"/>
  <c r="N93" i="2"/>
  <c r="M93" i="2"/>
  <c r="P93" i="2"/>
  <c r="P83" i="2"/>
  <c r="O83" i="2"/>
  <c r="M83" i="2"/>
  <c r="N83" i="2"/>
  <c r="N47" i="2"/>
  <c r="L97" i="2" s="1"/>
  <c r="D97" i="2"/>
  <c r="H97" i="2" s="1"/>
  <c r="N91" i="2"/>
  <c r="O91" i="2"/>
  <c r="M91" i="2"/>
  <c r="P91" i="2"/>
  <c r="M70" i="2"/>
  <c r="N70" i="2"/>
  <c r="P70" i="2"/>
  <c r="O70" i="2"/>
  <c r="O92" i="2"/>
  <c r="M92" i="2"/>
  <c r="P92" i="2"/>
  <c r="N92" i="2"/>
  <c r="M85" i="2"/>
  <c r="P85" i="2"/>
  <c r="O85" i="2"/>
  <c r="N85" i="2"/>
  <c r="N77" i="2"/>
  <c r="P77" i="2"/>
  <c r="O77" i="2"/>
  <c r="N31" i="2"/>
  <c r="L81" i="2" s="1"/>
  <c r="D81" i="2"/>
  <c r="H81" i="2" s="1"/>
  <c r="M82" i="2"/>
  <c r="O82" i="2"/>
  <c r="N82" i="2"/>
  <c r="P82" i="2"/>
  <c r="N30" i="2"/>
  <c r="D80" i="2"/>
  <c r="H80" i="2" s="1"/>
  <c r="M62" i="2"/>
  <c r="N62" i="2"/>
  <c r="P62" i="2"/>
  <c r="O62" i="2"/>
  <c r="M69" i="2"/>
  <c r="N69" i="2"/>
  <c r="O69" i="2"/>
  <c r="P69" i="2"/>
  <c r="M96" i="2"/>
  <c r="P96" i="2"/>
  <c r="N96" i="2"/>
  <c r="O96" i="2"/>
  <c r="O88" i="2"/>
  <c r="P88" i="2"/>
  <c r="N88" i="2"/>
  <c r="M88" i="2"/>
  <c r="N39" i="2"/>
  <c r="L89" i="2" s="1"/>
  <c r="D89" i="2"/>
  <c r="H89" i="2" s="1"/>
  <c r="O90" i="2"/>
  <c r="N90" i="2"/>
  <c r="P90" i="2"/>
  <c r="M90" i="2"/>
  <c r="D75" i="2"/>
  <c r="H75" i="2" s="1"/>
  <c r="N25" i="2"/>
  <c r="L75" i="2" s="1"/>
  <c r="O94" i="2"/>
  <c r="P94" i="2"/>
  <c r="N94" i="2"/>
  <c r="M94" i="2"/>
  <c r="N64" i="2"/>
  <c r="M64" i="2"/>
  <c r="P64" i="2"/>
  <c r="O64" i="2"/>
  <c r="P95" i="2"/>
  <c r="O95" i="2"/>
  <c r="M95" i="2"/>
  <c r="N95" i="2"/>
  <c r="O84" i="2"/>
  <c r="N84" i="2"/>
  <c r="M84" i="2"/>
  <c r="P84" i="2"/>
  <c r="N86" i="2"/>
  <c r="M86" i="2"/>
  <c r="O86" i="2"/>
  <c r="P86" i="2"/>
  <c r="M79" i="2"/>
  <c r="N79" i="2"/>
  <c r="O79" i="2"/>
  <c r="P79" i="2"/>
  <c r="O87" i="2"/>
  <c r="P87" i="2"/>
  <c r="M87" i="2"/>
  <c r="N87" i="2"/>
  <c r="N78" i="2"/>
  <c r="O78" i="2"/>
  <c r="M78" i="2"/>
  <c r="P78" i="2"/>
  <c r="E102" i="2"/>
  <c r="G102" i="2" s="1"/>
  <c r="H49" i="2"/>
  <c r="D59" i="2"/>
  <c r="H59" i="2" s="1"/>
  <c r="N9" i="2"/>
  <c r="L59" i="2" s="1"/>
  <c r="M58" i="2"/>
  <c r="C37" i="3" l="1"/>
  <c r="D38" i="3"/>
  <c r="D32" i="3"/>
  <c r="C32" i="3" s="1"/>
  <c r="C31" i="3"/>
  <c r="C56" i="3"/>
  <c r="D57" i="3"/>
  <c r="C47" i="3"/>
  <c r="D48" i="3"/>
  <c r="D71" i="3"/>
  <c r="C70" i="3"/>
  <c r="M61" i="2"/>
  <c r="P61" i="2"/>
  <c r="O61" i="2"/>
  <c r="N61" i="2"/>
  <c r="N75" i="2"/>
  <c r="P75" i="2"/>
  <c r="O75" i="2"/>
  <c r="M75" i="2"/>
  <c r="O80" i="2"/>
  <c r="P80" i="2"/>
  <c r="M80" i="2"/>
  <c r="N80" i="2"/>
  <c r="M97" i="2"/>
  <c r="H100" i="2" s="1"/>
  <c r="K100" i="2" s="1"/>
  <c r="M89" i="2"/>
  <c r="O89" i="2"/>
  <c r="N89" i="2"/>
  <c r="P89" i="2"/>
  <c r="P81" i="2"/>
  <c r="M81" i="2"/>
  <c r="O81" i="2"/>
  <c r="N81" i="2"/>
  <c r="N71" i="2"/>
  <c r="P71" i="2"/>
  <c r="O71" i="2"/>
  <c r="M71" i="2"/>
  <c r="P59" i="2"/>
  <c r="O59" i="2"/>
  <c r="N59" i="2"/>
  <c r="M59" i="2"/>
  <c r="O97" i="2" l="1"/>
  <c r="N97" i="2" s="1"/>
  <c r="P97" i="2" s="1"/>
  <c r="C48" i="3"/>
  <c r="D49" i="3"/>
  <c r="C57" i="3"/>
  <c r="D58" i="3"/>
  <c r="D39" i="3"/>
  <c r="C38" i="3"/>
  <c r="C71" i="3"/>
  <c r="D72" i="3"/>
  <c r="D73" i="3" s="1"/>
  <c r="H102" i="2"/>
  <c r="K102" i="2" s="1"/>
  <c r="O58" i="2"/>
  <c r="H104" i="2" l="1"/>
  <c r="K104" i="2" s="1"/>
  <c r="C73" i="3"/>
  <c r="D74" i="3"/>
  <c r="C58" i="3"/>
  <c r="D59" i="3"/>
  <c r="C72" i="3"/>
  <c r="C49" i="3"/>
  <c r="D50" i="3"/>
  <c r="C39" i="3"/>
  <c r="D40" i="3"/>
  <c r="N58" i="2"/>
  <c r="H103" i="2" s="1"/>
  <c r="K103" i="2" s="1"/>
  <c r="C50" i="3" l="1"/>
  <c r="D51" i="3"/>
  <c r="C59" i="3"/>
  <c r="D60" i="3"/>
  <c r="C74" i="3"/>
  <c r="D75" i="3"/>
  <c r="D41" i="3"/>
  <c r="C40" i="3"/>
  <c r="P58" i="2"/>
  <c r="H105" i="2" s="1"/>
  <c r="K105" i="2" s="1"/>
  <c r="H101" i="2"/>
  <c r="K101" i="2" s="1"/>
  <c r="D76" i="3" l="1"/>
  <c r="C75" i="3"/>
  <c r="C51" i="3"/>
  <c r="D52" i="3"/>
  <c r="D61" i="3"/>
  <c r="C60" i="3"/>
  <c r="C41" i="3"/>
  <c r="D42" i="3"/>
  <c r="G107" i="2"/>
  <c r="D62" i="3" l="1"/>
  <c r="C61" i="3"/>
  <c r="D53" i="3"/>
  <c r="C52" i="3"/>
  <c r="C76" i="3"/>
  <c r="D77" i="3"/>
  <c r="C77" i="3" s="1"/>
  <c r="C42" i="3"/>
  <c r="C53" i="3" l="1"/>
  <c r="D54" i="3"/>
  <c r="C62" i="3"/>
  <c r="D63" i="3"/>
  <c r="D64" i="3" l="1"/>
  <c r="C63" i="3"/>
  <c r="C54" i="3"/>
  <c r="D55" i="3"/>
  <c r="C55" i="3" s="1"/>
  <c r="C64" i="3" l="1"/>
  <c r="D65" i="3"/>
  <c r="C25" i="23" l="1"/>
  <c r="A25" i="23" s="1"/>
  <c r="C15" i="8"/>
  <c r="A15" i="8" s="1"/>
  <c r="C20" i="5"/>
  <c r="A20" i="5" s="1"/>
  <c r="C13" i="12"/>
  <c r="A13" i="12" s="1"/>
  <c r="C25" i="37"/>
  <c r="A25" i="37" s="1"/>
  <c r="C11" i="25"/>
  <c r="A11" i="25" s="1"/>
  <c r="C26" i="6"/>
  <c r="A26" i="6" s="1"/>
  <c r="C19" i="5"/>
  <c r="A19" i="5" s="1"/>
  <c r="C22" i="6"/>
  <c r="A22" i="6" s="1"/>
  <c r="C12" i="15"/>
  <c r="A12" i="15" s="1"/>
  <c r="C22" i="16"/>
  <c r="A22" i="16" s="1"/>
  <c r="C16" i="18"/>
  <c r="A16" i="18" s="1"/>
  <c r="C13" i="10"/>
  <c r="A13" i="10" s="1"/>
  <c r="C16" i="31"/>
  <c r="A16" i="31" s="1"/>
  <c r="C14" i="26"/>
  <c r="A14" i="26" s="1"/>
  <c r="C15" i="37"/>
  <c r="A15" i="37" s="1"/>
  <c r="C25" i="27"/>
  <c r="A25" i="27" s="1"/>
  <c r="C22" i="12"/>
  <c r="A22" i="12" s="1"/>
  <c r="C27" i="37"/>
  <c r="A27" i="37" s="1"/>
  <c r="C12" i="6"/>
  <c r="A12" i="6" s="1"/>
  <c r="C23" i="24"/>
  <c r="A23" i="24" s="1"/>
  <c r="C24" i="41"/>
  <c r="A24" i="41" s="1"/>
  <c r="C18" i="18"/>
  <c r="A18" i="18" s="1"/>
  <c r="C19" i="41"/>
  <c r="A19" i="41" s="1"/>
  <c r="C24" i="36"/>
  <c r="A24" i="36" s="1"/>
  <c r="C27" i="17"/>
  <c r="A27" i="17" s="1"/>
  <c r="C15" i="36"/>
  <c r="A15" i="36" s="1"/>
  <c r="C12" i="13"/>
  <c r="A12" i="13" s="1"/>
  <c r="C16" i="14"/>
  <c r="A16" i="14" s="1"/>
  <c r="C13" i="42"/>
  <c r="A13" i="42" s="1"/>
  <c r="C26" i="17"/>
  <c r="A26" i="17" s="1"/>
  <c r="C21" i="34"/>
  <c r="A21" i="34" s="1"/>
  <c r="C27" i="16"/>
  <c r="A27" i="16" s="1"/>
  <c r="C14" i="33"/>
  <c r="A14" i="33" s="1"/>
  <c r="C26" i="11"/>
  <c r="A26" i="11" s="1"/>
  <c r="C27" i="42"/>
  <c r="A27" i="42" s="1"/>
  <c r="C15" i="11"/>
  <c r="A15" i="11" s="1"/>
  <c r="C20" i="12"/>
  <c r="A20" i="12" s="1"/>
  <c r="C20" i="11"/>
  <c r="A20" i="11" s="1"/>
  <c r="C22" i="11"/>
  <c r="A22" i="11" s="1"/>
  <c r="C15" i="1"/>
  <c r="A15" i="1" s="1"/>
  <c r="C24" i="22"/>
  <c r="A24" i="22" s="1"/>
  <c r="C17" i="33"/>
  <c r="A17" i="33" s="1"/>
  <c r="C20" i="6"/>
  <c r="A20" i="6" s="1"/>
  <c r="C18" i="32"/>
  <c r="A18" i="32" s="1"/>
  <c r="C17" i="40"/>
  <c r="A17" i="40" s="1"/>
  <c r="C28" i="21"/>
  <c r="A28" i="21" s="1"/>
  <c r="C65" i="3"/>
  <c r="C12" i="22" s="1"/>
  <c r="A12" i="22" s="1"/>
  <c r="D66" i="3"/>
  <c r="C66" i="3" s="1"/>
  <c r="C15" i="20" s="1"/>
  <c r="A15" i="20" s="1"/>
  <c r="C18" i="17"/>
  <c r="A18" i="17" s="1"/>
  <c r="C14" i="11"/>
  <c r="A14" i="11" s="1"/>
  <c r="C17" i="41"/>
  <c r="A17" i="41" s="1"/>
  <c r="C16" i="11"/>
  <c r="A16" i="11" s="1"/>
  <c r="C11" i="22"/>
  <c r="A11" i="22" s="1"/>
  <c r="C27" i="18"/>
  <c r="A27" i="18" s="1"/>
  <c r="C19" i="4"/>
  <c r="A19" i="4" s="1"/>
  <c r="C23" i="12"/>
  <c r="A23" i="12" s="1"/>
  <c r="C21" i="27"/>
  <c r="A21" i="27" s="1"/>
  <c r="C13" i="35"/>
  <c r="A13" i="35" s="1"/>
  <c r="C14" i="41"/>
  <c r="A14" i="41" s="1"/>
  <c r="C19" i="34"/>
  <c r="A19" i="34" s="1"/>
  <c r="C23" i="32"/>
  <c r="A23" i="32" s="1"/>
  <c r="C18" i="19"/>
  <c r="A18" i="19" s="1"/>
  <c r="C17" i="24"/>
  <c r="A17" i="24" s="1"/>
  <c r="C24" i="40"/>
  <c r="A24" i="40" s="1"/>
  <c r="C27" i="21"/>
  <c r="A27" i="21" s="1"/>
  <c r="C14" i="23"/>
  <c r="A14" i="23" s="1"/>
  <c r="C13" i="8"/>
  <c r="A13" i="8" s="1"/>
  <c r="C13" i="4"/>
  <c r="A13" i="4" s="1"/>
  <c r="C11" i="42"/>
  <c r="A11" i="42" s="1"/>
  <c r="C25" i="21"/>
  <c r="A25" i="21" s="1"/>
  <c r="C14" i="4"/>
  <c r="A14" i="4" s="1"/>
  <c r="C19" i="16"/>
  <c r="A19" i="16" s="1"/>
  <c r="C18" i="12"/>
  <c r="A18" i="12" s="1"/>
  <c r="C16" i="29"/>
  <c r="A16" i="29" s="1"/>
  <c r="C16" i="9"/>
  <c r="A16" i="9" s="1"/>
  <c r="C19" i="38"/>
  <c r="A19" i="38" s="1"/>
  <c r="C26" i="19"/>
  <c r="A26" i="19" s="1"/>
  <c r="C23" i="22"/>
  <c r="A23" i="22" s="1"/>
  <c r="C20" i="24"/>
  <c r="A20" i="24" s="1"/>
  <c r="C20" i="30"/>
  <c r="A20" i="30" s="1"/>
  <c r="C25" i="42"/>
  <c r="A25" i="42" s="1"/>
  <c r="C11" i="37"/>
  <c r="A11" i="37" s="1"/>
  <c r="C14" i="16"/>
  <c r="A14" i="16" s="1"/>
  <c r="C23" i="5"/>
  <c r="A23" i="5" s="1"/>
  <c r="C20" i="17"/>
  <c r="A20" i="17" s="1"/>
  <c r="C24" i="19"/>
  <c r="A24" i="19" s="1"/>
  <c r="C13" i="24"/>
  <c r="A13" i="24" s="1"/>
  <c r="C25" i="16"/>
  <c r="A25" i="16" s="1"/>
  <c r="C11" i="27"/>
  <c r="A11" i="27" s="1"/>
  <c r="C17" i="34"/>
  <c r="A17" i="34" s="1"/>
  <c r="C15" i="18"/>
  <c r="A15" i="18" s="1"/>
  <c r="C20" i="31"/>
  <c r="A20" i="31" s="1"/>
  <c r="C24" i="11"/>
  <c r="A24" i="11" s="1"/>
  <c r="C15" i="31"/>
  <c r="A15" i="31" s="1"/>
  <c r="C18" i="4"/>
  <c r="A18" i="4" s="1"/>
  <c r="C22" i="30"/>
  <c r="A22" i="30" s="1"/>
  <c r="C22" i="25"/>
  <c r="A22" i="25" s="1"/>
  <c r="C12" i="37"/>
  <c r="A12" i="37" s="1"/>
  <c r="C28" i="9"/>
  <c r="A28" i="9" s="1"/>
  <c r="C11" i="4"/>
  <c r="A11" i="4" s="1"/>
  <c r="C15" i="27"/>
  <c r="A15" i="27" s="1"/>
  <c r="C11" i="17"/>
  <c r="A11" i="17" s="1"/>
  <c r="C14" i="37"/>
  <c r="A14" i="37" s="1"/>
  <c r="C28" i="33"/>
  <c r="A28" i="33" s="1"/>
  <c r="C27" i="4"/>
  <c r="A27" i="4" s="1"/>
  <c r="C24" i="39"/>
  <c r="A24" i="39" s="1"/>
  <c r="C18" i="21"/>
  <c r="A18" i="21" s="1"/>
  <c r="C18" i="6"/>
  <c r="A18" i="6" s="1"/>
  <c r="C27" i="30"/>
  <c r="A27" i="30" s="1"/>
  <c r="C27" i="15"/>
  <c r="A27" i="15" s="1"/>
  <c r="C27" i="27"/>
  <c r="A27" i="27" s="1"/>
  <c r="C23" i="10"/>
  <c r="A23" i="10" s="1"/>
  <c r="C18" i="30"/>
  <c r="A18" i="30" s="1"/>
  <c r="C18" i="27"/>
  <c r="A18" i="27" s="1"/>
  <c r="C23" i="25"/>
  <c r="A23" i="25" s="1"/>
  <c r="C24" i="9"/>
  <c r="A24" i="9" s="1"/>
  <c r="C27" i="6"/>
  <c r="A27" i="6" s="1"/>
  <c r="C19" i="8"/>
  <c r="A19" i="8" s="1"/>
  <c r="C28" i="35"/>
  <c r="A28" i="35" s="1"/>
  <c r="C21" i="33"/>
  <c r="A21" i="33" s="1"/>
  <c r="C28" i="39"/>
  <c r="A28" i="39" s="1"/>
  <c r="C23" i="18"/>
  <c r="A23" i="18" s="1"/>
  <c r="C28" i="18"/>
  <c r="A28" i="18" s="1"/>
  <c r="C24" i="32"/>
  <c r="A24" i="32" s="1"/>
  <c r="C24" i="14"/>
  <c r="A24" i="14" s="1"/>
  <c r="C24" i="26"/>
  <c r="A24" i="26" s="1"/>
  <c r="C23" i="29"/>
  <c r="A23" i="29" s="1"/>
  <c r="C22" i="5"/>
  <c r="A22" i="5" s="1"/>
  <c r="C28" i="12"/>
  <c r="A28" i="12" s="1"/>
  <c r="C24" i="15"/>
  <c r="A24" i="15" s="1"/>
  <c r="C18" i="31"/>
  <c r="A18" i="31" s="1"/>
  <c r="C25" i="12"/>
  <c r="A25" i="12" s="1"/>
  <c r="C22" i="36"/>
  <c r="A22" i="36" s="1"/>
  <c r="C21" i="37"/>
  <c r="A21" i="37" s="1"/>
  <c r="C27" i="33"/>
  <c r="A27" i="33" s="1"/>
  <c r="C18" i="25"/>
  <c r="A18" i="25" s="1"/>
  <c r="C20" i="35"/>
  <c r="A20" i="35" s="1"/>
  <c r="C25" i="30"/>
  <c r="A25" i="30" s="1"/>
  <c r="C26" i="4"/>
  <c r="A26" i="4" s="1"/>
  <c r="C19" i="33"/>
  <c r="A19" i="33" s="1"/>
  <c r="C25" i="4"/>
  <c r="A25" i="4" s="1"/>
  <c r="C25" i="7"/>
  <c r="A25" i="7" s="1"/>
  <c r="C22" i="24"/>
  <c r="A22" i="24" s="1"/>
  <c r="C25" i="13"/>
  <c r="A25" i="13" s="1"/>
  <c r="C18" i="13"/>
  <c r="A18" i="13" s="1"/>
  <c r="C19" i="39"/>
  <c r="A19" i="39" s="1"/>
  <c r="C28" i="37"/>
  <c r="A28" i="37" s="1"/>
  <c r="C25" i="32"/>
  <c r="A25" i="32" s="1"/>
  <c r="C21" i="21"/>
  <c r="A21" i="21" s="1"/>
  <c r="C18" i="36"/>
  <c r="A18" i="36" s="1"/>
  <c r="C26" i="20"/>
  <c r="A26" i="20" s="1"/>
  <c r="C21" i="10"/>
  <c r="A21" i="10" s="1"/>
  <c r="C27" i="41"/>
  <c r="A27" i="41" s="1"/>
  <c r="C22" i="23"/>
  <c r="A22" i="23" s="1"/>
  <c r="C24" i="6"/>
  <c r="A24" i="6" s="1"/>
  <c r="C23" i="39"/>
  <c r="A23" i="39" s="1"/>
  <c r="C23" i="34"/>
  <c r="A23" i="34" s="1"/>
  <c r="C19" i="10"/>
  <c r="A19" i="10" s="1"/>
  <c r="C22" i="4"/>
  <c r="A22" i="4" s="1"/>
  <c r="C20" i="34"/>
  <c r="A20" i="34" s="1"/>
  <c r="C27" i="32"/>
  <c r="A27" i="32" s="1"/>
  <c r="C28" i="14"/>
  <c r="A28" i="14" s="1"/>
  <c r="C27" i="14"/>
  <c r="A27" i="14" s="1"/>
  <c r="C19" i="27"/>
  <c r="A19" i="27" s="1"/>
  <c r="C20" i="37"/>
  <c r="A20" i="37" s="1"/>
  <c r="C21" i="30"/>
  <c r="A21" i="30" s="1"/>
  <c r="C21" i="16"/>
  <c r="A21" i="16" s="1"/>
  <c r="C24" i="28"/>
  <c r="A24" i="28" s="1"/>
  <c r="C18" i="34"/>
  <c r="A18" i="34" s="1"/>
  <c r="C19" i="1"/>
  <c r="A19" i="1" s="1"/>
  <c r="C19" i="40"/>
  <c r="A19" i="40" s="1"/>
  <c r="C24" i="1"/>
  <c r="A24" i="1" s="1"/>
  <c r="C18" i="24"/>
  <c r="A18" i="24" s="1"/>
  <c r="C23" i="1"/>
  <c r="A23" i="1" s="1"/>
  <c r="C24" i="35"/>
  <c r="A24" i="35" s="1"/>
  <c r="C23" i="8"/>
  <c r="A23" i="8" s="1"/>
  <c r="C28" i="17"/>
  <c r="A28" i="17" s="1"/>
  <c r="C28" i="32"/>
  <c r="A28" i="32" s="1"/>
  <c r="C23" i="14"/>
  <c r="A23" i="14" s="1"/>
  <c r="C25" i="8"/>
  <c r="A25" i="8" s="1"/>
  <c r="C25" i="31"/>
  <c r="A25" i="31" s="1"/>
  <c r="C19" i="22"/>
  <c r="A19" i="22" s="1"/>
  <c r="C22" i="18"/>
  <c r="A22" i="18" s="1"/>
  <c r="C19" i="37"/>
  <c r="A19" i="37" s="1"/>
  <c r="C24" i="31"/>
  <c r="A24" i="31" s="1"/>
  <c r="C20" i="29"/>
  <c r="A20" i="29" s="1"/>
  <c r="C19" i="13"/>
  <c r="A19" i="13" s="1"/>
  <c r="C21" i="25"/>
  <c r="A21" i="25" s="1"/>
  <c r="C20" i="19"/>
  <c r="A20" i="19" s="1"/>
  <c r="C23" i="15"/>
  <c r="A23" i="15" s="1"/>
  <c r="C23" i="6"/>
  <c r="A23" i="6" s="1"/>
  <c r="C27" i="9"/>
  <c r="A27" i="9" s="1"/>
  <c r="C21" i="31"/>
  <c r="A21" i="31" s="1"/>
  <c r="C20" i="33"/>
  <c r="A20" i="33" s="1"/>
  <c r="C22" i="21"/>
  <c r="A22" i="21" s="1"/>
  <c r="C18" i="35"/>
  <c r="A18" i="35" s="1"/>
  <c r="C24" i="33"/>
  <c r="A24" i="33" s="1"/>
  <c r="C23" i="37"/>
  <c r="A23" i="37" s="1"/>
  <c r="C27" i="11"/>
  <c r="A27" i="11" s="1"/>
  <c r="C21" i="24"/>
  <c r="A21" i="24" s="1"/>
  <c r="C25" i="35"/>
  <c r="A25" i="35" s="1"/>
  <c r="C28" i="16"/>
  <c r="A28" i="16" s="1"/>
  <c r="C23" i="42"/>
  <c r="A23" i="42" s="1"/>
  <c r="C21" i="6"/>
  <c r="A21" i="6" s="1"/>
  <c r="C27" i="22"/>
  <c r="A27" i="22" s="1"/>
  <c r="C21" i="26"/>
  <c r="A21" i="26" s="1"/>
  <c r="C25" i="17"/>
  <c r="A25" i="17" s="1"/>
  <c r="C18" i="41"/>
  <c r="A18" i="41" s="1"/>
  <c r="C19" i="26"/>
  <c r="A19" i="26" s="1"/>
  <c r="C28" i="38"/>
  <c r="A28" i="38" s="1"/>
  <c r="C24" i="38"/>
  <c r="A24" i="38" s="1"/>
  <c r="C21" i="7"/>
  <c r="A21" i="7" s="1"/>
  <c r="C19" i="12"/>
  <c r="A19" i="12" s="1"/>
  <c r="C21" i="15"/>
  <c r="A21" i="15" s="1"/>
  <c r="C28" i="28"/>
  <c r="A28" i="28" s="1"/>
  <c r="C25" i="19"/>
  <c r="A25" i="19" s="1"/>
  <c r="C25" i="36"/>
  <c r="A25" i="36" s="1"/>
  <c r="C23" i="16"/>
  <c r="A23" i="16" s="1"/>
  <c r="C21" i="29"/>
  <c r="A21" i="29" s="1"/>
  <c r="C25" i="20"/>
  <c r="A25" i="20" s="1"/>
  <c r="C24" i="34"/>
  <c r="A24" i="34" s="1"/>
  <c r="C22" i="37"/>
  <c r="A22" i="37" s="1"/>
  <c r="C21" i="8"/>
  <c r="A21" i="8" s="1"/>
  <c r="C23" i="13"/>
  <c r="A23" i="13" s="1"/>
  <c r="C20" i="16"/>
  <c r="A20" i="16" s="1"/>
  <c r="C22" i="10"/>
  <c r="A22" i="10" s="1"/>
  <c r="C22" i="40"/>
  <c r="A22" i="40" s="1"/>
  <c r="C23" i="19"/>
  <c r="A23" i="19" s="1"/>
  <c r="C22" i="29"/>
  <c r="A22" i="29" s="1"/>
  <c r="C26" i="12"/>
  <c r="A26" i="12" s="1"/>
  <c r="C26" i="1"/>
  <c r="A26" i="1" s="1"/>
  <c r="C20" i="32"/>
  <c r="A20" i="32" s="1"/>
  <c r="C20" i="25"/>
  <c r="A20" i="25" s="1"/>
  <c r="C23" i="17"/>
  <c r="A23" i="17" s="1"/>
  <c r="C19" i="14"/>
  <c r="A19" i="14" s="1"/>
  <c r="C19" i="31"/>
  <c r="A19" i="31" s="1"/>
  <c r="C21" i="4"/>
  <c r="A21" i="4" s="1"/>
  <c r="C20" i="27"/>
  <c r="A20" i="27" s="1"/>
  <c r="C22" i="32"/>
  <c r="A22" i="32" s="1"/>
  <c r="C27" i="23"/>
  <c r="A27" i="23" s="1"/>
  <c r="C25" i="18"/>
  <c r="A25" i="18" s="1"/>
  <c r="C24" i="24"/>
  <c r="A24" i="24" s="1"/>
  <c r="C26" i="35"/>
  <c r="A26" i="35" s="1"/>
  <c r="C23" i="33"/>
  <c r="A23" i="33" s="1"/>
  <c r="C24" i="17"/>
  <c r="A24" i="17" s="1"/>
  <c r="C26" i="40"/>
  <c r="A26" i="40" s="1"/>
  <c r="C27" i="10"/>
  <c r="A27" i="10" s="1"/>
  <c r="C18" i="5"/>
  <c r="A18" i="5" s="1"/>
  <c r="C19" i="7"/>
  <c r="A19" i="7" s="1"/>
  <c r="C21" i="5"/>
  <c r="A21" i="5" s="1"/>
  <c r="C25" i="22"/>
  <c r="A25" i="22" s="1"/>
  <c r="C27" i="13"/>
  <c r="A27" i="13" s="1"/>
  <c r="C21" i="9"/>
  <c r="A21" i="9" s="1"/>
  <c r="C25" i="39"/>
  <c r="A25" i="39" s="1"/>
  <c r="C18" i="16"/>
  <c r="A18" i="16" s="1"/>
  <c r="C20" i="22"/>
  <c r="A20" i="22" s="1"/>
  <c r="C28" i="4"/>
  <c r="A28" i="4" s="1"/>
  <c r="C24" i="7"/>
  <c r="A24" i="7" s="1"/>
  <c r="C25" i="15"/>
  <c r="A25" i="15" s="1"/>
  <c r="C21" i="36"/>
  <c r="A21" i="36" s="1"/>
  <c r="C28" i="36"/>
  <c r="A28" i="36" s="1"/>
  <c r="C23" i="20"/>
  <c r="A23" i="20" s="1"/>
  <c r="C18" i="29"/>
  <c r="A18" i="29" s="1"/>
  <c r="C24" i="27"/>
  <c r="A24" i="27" s="1"/>
  <c r="C26" i="22"/>
  <c r="A26" i="22" s="1"/>
  <c r="C21" i="17"/>
  <c r="A21" i="17" s="1"/>
  <c r="C22" i="28"/>
  <c r="A22" i="28" s="1"/>
  <c r="C28" i="10"/>
  <c r="A28" i="10" s="1"/>
  <c r="C20" i="4"/>
  <c r="A20" i="4" s="1"/>
  <c r="C22" i="35"/>
  <c r="A22" i="35" s="1"/>
  <c r="C28" i="5"/>
  <c r="A28" i="5" s="1"/>
  <c r="C21" i="19"/>
  <c r="A21" i="19" s="1"/>
  <c r="C20" i="10"/>
  <c r="A20" i="10" s="1"/>
  <c r="C19" i="19"/>
  <c r="A19" i="19" s="1"/>
  <c r="C26" i="39"/>
  <c r="A26" i="39" s="1"/>
  <c r="C28" i="34"/>
  <c r="A28" i="34" s="1"/>
  <c r="C22" i="41"/>
  <c r="A22" i="41" s="1"/>
  <c r="C23" i="4"/>
  <c r="A23" i="4" s="1"/>
  <c r="C27" i="12"/>
  <c r="A27" i="12" s="1"/>
  <c r="C26" i="25"/>
  <c r="A26" i="25" s="1"/>
  <c r="C28" i="42"/>
  <c r="A28" i="42" s="1"/>
  <c r="C26" i="41"/>
  <c r="A26" i="41" s="1"/>
  <c r="C27" i="26"/>
  <c r="A27" i="26" s="1"/>
  <c r="C28" i="6"/>
  <c r="A28" i="6" s="1"/>
  <c r="C19" i="17"/>
  <c r="A19" i="17" s="1"/>
  <c r="C20" i="13"/>
  <c r="A20" i="13" s="1"/>
  <c r="C22" i="9"/>
  <c r="A22" i="9" s="1"/>
  <c r="C21" i="12"/>
  <c r="A21" i="12" s="1"/>
  <c r="C19" i="24"/>
  <c r="A19" i="24" s="1"/>
  <c r="C23" i="36"/>
  <c r="A23" i="36" s="1"/>
  <c r="C22" i="17"/>
  <c r="A22" i="17" s="1"/>
  <c r="C21" i="18"/>
  <c r="A21" i="18" s="1"/>
  <c r="C25" i="28"/>
  <c r="A25" i="28" s="1"/>
  <c r="C23" i="31"/>
  <c r="A23" i="31" s="1"/>
  <c r="C20" i="15"/>
  <c r="A20" i="15" s="1"/>
  <c r="C25" i="25"/>
  <c r="A25" i="25" s="1"/>
  <c r="C19" i="30"/>
  <c r="A19" i="30" s="1"/>
  <c r="C21" i="32"/>
  <c r="A21" i="32" s="1"/>
  <c r="C12" i="27"/>
  <c r="A12" i="27" s="1"/>
  <c r="C17" i="16"/>
  <c r="A17" i="16" s="1"/>
  <c r="C11" i="31"/>
  <c r="A11" i="31" s="1"/>
  <c r="C11" i="36"/>
  <c r="A11" i="36" s="1"/>
  <c r="C24" i="25"/>
  <c r="A24" i="25" s="1"/>
  <c r="C17" i="31"/>
  <c r="A17" i="31" s="1"/>
  <c r="C17" i="25"/>
  <c r="A17" i="25" s="1"/>
  <c r="C23" i="23"/>
  <c r="A23" i="23" s="1"/>
  <c r="C12" i="21"/>
  <c r="A12" i="21" s="1"/>
  <c r="C12" i="9"/>
  <c r="A12" i="9" s="1"/>
  <c r="C15" i="41"/>
  <c r="A15" i="41" s="1"/>
  <c r="C24" i="29"/>
  <c r="A24" i="29" s="1"/>
  <c r="C16" i="17"/>
  <c r="A16" i="17" s="1"/>
  <c r="C12" i="30"/>
  <c r="A12" i="30" s="1"/>
  <c r="C21" i="40"/>
  <c r="A21" i="40" s="1"/>
  <c r="C21" i="28"/>
  <c r="A21" i="28" s="1"/>
  <c r="C19" i="35"/>
  <c r="A19" i="35" s="1"/>
  <c r="C18" i="42"/>
  <c r="A18" i="42" s="1"/>
  <c r="C11" i="40"/>
  <c r="A11" i="40" s="1"/>
  <c r="C17" i="8"/>
  <c r="A17" i="8" s="1"/>
  <c r="C17" i="22"/>
  <c r="A17" i="22" s="1"/>
  <c r="C27" i="34"/>
  <c r="A27" i="34" s="1"/>
  <c r="C23" i="41"/>
  <c r="A23" i="41" s="1"/>
  <c r="C26" i="5"/>
  <c r="A26" i="5" s="1"/>
  <c r="C13" i="21"/>
  <c r="A13" i="21" s="1"/>
  <c r="C18" i="10"/>
  <c r="A18" i="10" s="1"/>
  <c r="C28" i="7"/>
  <c r="A28" i="7" s="1"/>
  <c r="C11" i="5"/>
  <c r="A11" i="5" s="1"/>
  <c r="C13" i="7"/>
  <c r="A13" i="7" s="1"/>
  <c r="C14" i="17"/>
  <c r="A14" i="17" s="1"/>
  <c r="C24" i="18"/>
  <c r="A24" i="18" s="1"/>
  <c r="C17" i="7"/>
  <c r="A17" i="7" s="1"/>
  <c r="C19" i="36"/>
  <c r="A19" i="36" s="1"/>
  <c r="C23" i="26"/>
  <c r="A23" i="26" s="1"/>
  <c r="C25" i="29"/>
  <c r="A25" i="29" s="1"/>
  <c r="C28" i="13"/>
  <c r="A28" i="13" s="1"/>
  <c r="C14" i="39"/>
  <c r="A14" i="39" s="1"/>
  <c r="C14" i="13"/>
  <c r="A14" i="13" s="1"/>
  <c r="C17" i="38"/>
  <c r="A17" i="38" s="1"/>
  <c r="C24" i="10"/>
  <c r="A24" i="10" s="1"/>
  <c r="C13" i="33"/>
  <c r="A13" i="33" s="1"/>
  <c r="C26" i="29"/>
  <c r="A26" i="29" s="1"/>
  <c r="C19" i="32"/>
  <c r="A19" i="32" s="1"/>
  <c r="C27" i="35"/>
  <c r="A27" i="35" s="1"/>
  <c r="C16" i="32"/>
  <c r="A16" i="32" s="1"/>
  <c r="C25" i="10"/>
  <c r="A25" i="10" s="1"/>
  <c r="C13" i="14"/>
  <c r="A13" i="14" s="1"/>
  <c r="C13" i="31"/>
  <c r="A13" i="31" s="1"/>
  <c r="C15" i="15"/>
  <c r="A15" i="15" s="1"/>
  <c r="C14" i="28"/>
  <c r="A14" i="28" s="1"/>
  <c r="C19" i="42"/>
  <c r="A19" i="42" s="1"/>
  <c r="C14" i="10"/>
  <c r="A14" i="10" s="1"/>
  <c r="C23" i="40"/>
  <c r="A23" i="40" s="1"/>
  <c r="C11" i="35"/>
  <c r="A11" i="35" s="1"/>
  <c r="C12" i="33"/>
  <c r="A12" i="33" s="1"/>
  <c r="C11" i="15"/>
  <c r="A11" i="15" s="1"/>
  <c r="C13" i="5"/>
  <c r="A13" i="5" s="1"/>
  <c r="C16" i="37"/>
  <c r="A16" i="37" s="1"/>
  <c r="C13" i="19"/>
  <c r="A13" i="19" s="1"/>
  <c r="C26" i="42"/>
  <c r="A26" i="42" s="1"/>
  <c r="C22" i="26"/>
  <c r="A22" i="26" s="1"/>
  <c r="C26" i="30"/>
  <c r="A26" i="30" s="1"/>
  <c r="C16" i="20" l="1"/>
  <c r="A16" i="20" s="1"/>
  <c r="C11" i="6"/>
  <c r="A11" i="6" s="1"/>
  <c r="C19" i="6"/>
  <c r="A19" i="6" s="1"/>
  <c r="C20" i="26"/>
  <c r="A20" i="26" s="1"/>
  <c r="C28" i="19"/>
  <c r="A28" i="19" s="1"/>
  <c r="C26" i="7"/>
  <c r="A26" i="7" s="1"/>
  <c r="C16" i="23"/>
  <c r="A16" i="23" s="1"/>
  <c r="C11" i="30"/>
  <c r="A11" i="30" s="1"/>
  <c r="C18" i="26"/>
  <c r="A18" i="26" s="1"/>
  <c r="C28" i="8"/>
  <c r="A28" i="8" s="1"/>
  <c r="C19" i="23"/>
  <c r="A19" i="23" s="1"/>
  <c r="C15" i="29"/>
  <c r="A15" i="29" s="1"/>
  <c r="C15" i="22"/>
  <c r="A15" i="22" s="1"/>
  <c r="C11" i="7"/>
  <c r="A11" i="7" s="1"/>
  <c r="C23" i="38"/>
  <c r="A23" i="38" s="1"/>
  <c r="C11" i="24"/>
  <c r="A11" i="24" s="1"/>
  <c r="C16" i="42"/>
  <c r="A16" i="42" s="1"/>
  <c r="C13" i="41"/>
  <c r="A13" i="41" s="1"/>
  <c r="C17" i="26"/>
  <c r="A17" i="26" s="1"/>
  <c r="C13" i="9"/>
  <c r="A13" i="9" s="1"/>
  <c r="C18" i="40"/>
  <c r="A18" i="40" s="1"/>
  <c r="C27" i="36"/>
  <c r="A27" i="36" s="1"/>
  <c r="C17" i="9"/>
  <c r="A17" i="9" s="1"/>
  <c r="C18" i="38"/>
  <c r="A18" i="38" s="1"/>
  <c r="C27" i="8"/>
  <c r="A27" i="8" s="1"/>
  <c r="C13" i="28"/>
  <c r="A13" i="28" s="1"/>
  <c r="C16" i="16"/>
  <c r="A16" i="16" s="1"/>
  <c r="C15" i="38"/>
  <c r="A15" i="38" s="1"/>
  <c r="C20" i="7"/>
  <c r="A20" i="7" s="1"/>
  <c r="C16" i="35"/>
  <c r="A16" i="35" s="1"/>
  <c r="C28" i="40"/>
  <c r="A28" i="40" s="1"/>
  <c r="C22" i="31"/>
  <c r="A22" i="31" s="1"/>
  <c r="C27" i="25"/>
  <c r="A27" i="25" s="1"/>
  <c r="C24" i="5"/>
  <c r="A24" i="5" s="1"/>
  <c r="C22" i="22"/>
  <c r="A22" i="22" s="1"/>
  <c r="C17" i="39"/>
  <c r="A17" i="39" s="1"/>
  <c r="C15" i="33"/>
  <c r="A15" i="33" s="1"/>
  <c r="C16" i="26"/>
  <c r="A16" i="26" s="1"/>
  <c r="C15" i="25"/>
  <c r="A15" i="25" s="1"/>
  <c r="C17" i="1"/>
  <c r="A17" i="1" s="1"/>
  <c r="C14" i="14"/>
  <c r="A14" i="14" s="1"/>
  <c r="C16" i="1"/>
  <c r="A16" i="1" s="1"/>
  <c r="C11" i="38"/>
  <c r="A11" i="38" s="1"/>
  <c r="C15" i="23"/>
  <c r="A15" i="23" s="1"/>
  <c r="C17" i="18"/>
  <c r="A17" i="18" s="1"/>
  <c r="C28" i="31"/>
  <c r="A28" i="31" s="1"/>
  <c r="C27" i="24"/>
  <c r="A27" i="24" s="1"/>
  <c r="C12" i="42"/>
  <c r="A12" i="42" s="1"/>
  <c r="C14" i="12"/>
  <c r="A14" i="12" s="1"/>
  <c r="C12" i="38"/>
  <c r="A12" i="38" s="1"/>
  <c r="C17" i="17"/>
  <c r="A17" i="17" s="1"/>
  <c r="C12" i="5"/>
  <c r="A12" i="5" s="1"/>
  <c r="C20" i="40"/>
  <c r="A20" i="40" s="1"/>
  <c r="C28" i="24"/>
  <c r="A28" i="24" s="1"/>
  <c r="C18" i="28"/>
  <c r="A18" i="28" s="1"/>
  <c r="C14" i="25"/>
  <c r="A14" i="25" s="1"/>
  <c r="C25" i="41"/>
  <c r="A25" i="41" s="1"/>
  <c r="C20" i="14"/>
  <c r="A20" i="14" s="1"/>
  <c r="C28" i="20"/>
  <c r="A28" i="20" s="1"/>
  <c r="C26" i="8"/>
  <c r="A26" i="8" s="1"/>
  <c r="C15" i="16"/>
  <c r="A15" i="16" s="1"/>
  <c r="C14" i="5"/>
  <c r="A14" i="5" s="1"/>
  <c r="C13" i="38"/>
  <c r="A13" i="38" s="1"/>
  <c r="C11" i="34"/>
  <c r="A11" i="34" s="1"/>
  <c r="C19" i="11"/>
  <c r="A19" i="11" s="1"/>
  <c r="C15" i="26"/>
  <c r="A15" i="26" s="1"/>
  <c r="C17" i="14"/>
  <c r="A17" i="14" s="1"/>
  <c r="C16" i="41"/>
  <c r="A16" i="41" s="1"/>
  <c r="C13" i="18"/>
  <c r="A13" i="18" s="1"/>
  <c r="C11" i="23"/>
  <c r="A11" i="23" s="1"/>
  <c r="C11" i="26"/>
  <c r="A11" i="26" s="1"/>
  <c r="C26" i="31"/>
  <c r="A26" i="31" s="1"/>
  <c r="C20" i="36"/>
  <c r="A20" i="36" s="1"/>
  <c r="C20" i="8"/>
  <c r="A20" i="8" s="1"/>
  <c r="C16" i="15"/>
  <c r="A16" i="15" s="1"/>
  <c r="C26" i="34"/>
  <c r="A26" i="34" s="1"/>
  <c r="C13" i="30"/>
  <c r="A13" i="30" s="1"/>
  <c r="C17" i="13"/>
  <c r="A17" i="13" s="1"/>
  <c r="C14" i="7"/>
  <c r="A14" i="7" s="1"/>
  <c r="C24" i="21"/>
  <c r="A24" i="21" s="1"/>
  <c r="C28" i="22"/>
  <c r="A28" i="22" s="1"/>
  <c r="C12" i="35"/>
  <c r="A12" i="35" s="1"/>
  <c r="C18" i="20"/>
  <c r="A18" i="20" s="1"/>
  <c r="C19" i="9"/>
  <c r="A19" i="9" s="1"/>
  <c r="C16" i="4"/>
  <c r="A16" i="4" s="1"/>
  <c r="C14" i="29"/>
  <c r="A14" i="29" s="1"/>
  <c r="C12" i="14"/>
  <c r="A12" i="14" s="1"/>
  <c r="C24" i="23"/>
  <c r="A24" i="23" s="1"/>
  <c r="C22" i="33"/>
  <c r="A22" i="33" s="1"/>
  <c r="C14" i="19"/>
  <c r="A14" i="19" s="1"/>
  <c r="C13" i="27"/>
  <c r="A13" i="27" s="1"/>
  <c r="C15" i="12"/>
  <c r="A15" i="12" s="1"/>
  <c r="C17" i="35"/>
  <c r="A17" i="35" s="1"/>
  <c r="C17" i="5"/>
  <c r="A17" i="5" s="1"/>
  <c r="C12" i="18"/>
  <c r="A12" i="18" s="1"/>
  <c r="C12" i="40"/>
  <c r="A12" i="40" s="1"/>
  <c r="C27" i="20"/>
  <c r="A27" i="20" s="1"/>
  <c r="C22" i="19"/>
  <c r="A22" i="19" s="1"/>
  <c r="C17" i="11"/>
  <c r="A17" i="11" s="1"/>
  <c r="C22" i="8"/>
  <c r="A22" i="8" s="1"/>
  <c r="C20" i="39"/>
  <c r="A20" i="39" s="1"/>
  <c r="C22" i="1"/>
  <c r="A22" i="1" s="1"/>
  <c r="C22" i="39"/>
  <c r="A22" i="39" s="1"/>
  <c r="C14" i="6"/>
  <c r="A14" i="6" s="1"/>
  <c r="C17" i="6"/>
  <c r="A17" i="6" s="1"/>
  <c r="C13" i="22"/>
  <c r="A13" i="22" s="1"/>
  <c r="C17" i="37"/>
  <c r="A17" i="37" s="1"/>
  <c r="C11" i="29"/>
  <c r="A11" i="29" s="1"/>
  <c r="C17" i="29"/>
  <c r="A17" i="29" s="1"/>
  <c r="C12" i="1"/>
  <c r="A12" i="1" s="1"/>
  <c r="C15" i="40"/>
  <c r="A15" i="40" s="1"/>
  <c r="C15" i="6"/>
  <c r="A15" i="6" s="1"/>
  <c r="C27" i="28"/>
  <c r="A27" i="28" s="1"/>
  <c r="C24" i="30"/>
  <c r="A24" i="30" s="1"/>
  <c r="C11" i="32"/>
  <c r="A11" i="32" s="1"/>
  <c r="C26" i="13"/>
  <c r="A26" i="13" s="1"/>
  <c r="C20" i="23"/>
  <c r="A20" i="23" s="1"/>
  <c r="C12" i="39"/>
  <c r="A12" i="39" s="1"/>
  <c r="C15" i="9"/>
  <c r="A15" i="9" s="1"/>
  <c r="C15" i="39"/>
  <c r="A15" i="39" s="1"/>
  <c r="C26" i="18"/>
  <c r="A26" i="18" s="1"/>
  <c r="C20" i="38"/>
  <c r="A20" i="38" s="1"/>
  <c r="C11" i="1"/>
  <c r="A11" i="1" s="1"/>
  <c r="C26" i="38"/>
  <c r="A26" i="38" s="1"/>
  <c r="C13" i="1"/>
  <c r="A13" i="1" s="1"/>
  <c r="C26" i="21"/>
  <c r="A26" i="21" s="1"/>
  <c r="C20" i="41"/>
  <c r="A20" i="41" s="1"/>
  <c r="C25" i="6"/>
  <c r="A25" i="6" s="1"/>
  <c r="C17" i="12"/>
  <c r="A17" i="12" s="1"/>
  <c r="C17" i="36"/>
  <c r="A17" i="36" s="1"/>
  <c r="C21" i="42"/>
  <c r="A21" i="42" s="1"/>
  <c r="C15" i="21"/>
  <c r="A15" i="21" s="1"/>
  <c r="C11" i="16"/>
  <c r="A11" i="16" s="1"/>
  <c r="C27" i="31"/>
  <c r="A27" i="31" s="1"/>
  <c r="C23" i="21"/>
  <c r="A23" i="21" s="1"/>
  <c r="C19" i="20"/>
  <c r="A19" i="20" s="1"/>
  <c r="C27" i="1"/>
  <c r="A27" i="1" s="1"/>
  <c r="C15" i="24"/>
  <c r="A15" i="24" s="1"/>
  <c r="C21" i="14"/>
  <c r="A21" i="14" s="1"/>
  <c r="C13" i="13"/>
  <c r="A13" i="13" s="1"/>
  <c r="C11" i="14"/>
  <c r="A11" i="14" s="1"/>
  <c r="C17" i="27"/>
  <c r="A17" i="27" s="1"/>
  <c r="C17" i="30"/>
  <c r="A17" i="30" s="1"/>
  <c r="C22" i="20"/>
  <c r="A22" i="20" s="1"/>
  <c r="C15" i="19"/>
  <c r="A15" i="19" s="1"/>
  <c r="C11" i="21"/>
  <c r="A11" i="21" s="1"/>
  <c r="C12" i="24"/>
  <c r="A12" i="24" s="1"/>
  <c r="C18" i="11"/>
  <c r="A18" i="11" s="1"/>
  <c r="C12" i="41"/>
  <c r="A12" i="41" s="1"/>
  <c r="C16" i="36"/>
  <c r="A16" i="36" s="1"/>
  <c r="C15" i="7"/>
  <c r="A15" i="7" s="1"/>
  <c r="C11" i="9"/>
  <c r="A11" i="9" s="1"/>
  <c r="C17" i="20"/>
  <c r="A17" i="20" s="1"/>
  <c r="C17" i="15"/>
  <c r="A17" i="15" s="1"/>
  <c r="C18" i="23"/>
  <c r="A18" i="23" s="1"/>
  <c r="C17" i="23"/>
  <c r="A17" i="23" s="1"/>
  <c r="C11" i="28"/>
  <c r="A11" i="28" s="1"/>
  <c r="C18" i="9"/>
  <c r="A18" i="9" s="1"/>
  <c r="C19" i="28"/>
  <c r="A19" i="28" s="1"/>
  <c r="C20" i="28"/>
  <c r="A20" i="28" s="1"/>
  <c r="C28" i="30"/>
  <c r="A28" i="30" s="1"/>
  <c r="C16" i="34"/>
  <c r="A16" i="34" s="1"/>
  <c r="C12" i="32"/>
  <c r="A12" i="32" s="1"/>
  <c r="C14" i="34"/>
  <c r="A14" i="34" s="1"/>
  <c r="C26" i="33"/>
  <c r="A26" i="33" s="1"/>
  <c r="C28" i="23"/>
  <c r="A28" i="23" s="1"/>
  <c r="C17" i="4"/>
  <c r="A17" i="4" s="1"/>
  <c r="C22" i="13"/>
  <c r="A22" i="13" s="1"/>
  <c r="C11" i="11"/>
  <c r="A11" i="11" s="1"/>
  <c r="C16" i="30"/>
  <c r="A16" i="30" s="1"/>
  <c r="C16" i="8"/>
  <c r="A16" i="8" s="1"/>
  <c r="C21" i="11"/>
  <c r="A21" i="11" s="1"/>
  <c r="C17" i="10"/>
  <c r="A17" i="10" s="1"/>
  <c r="C13" i="25"/>
  <c r="A13" i="25" s="1"/>
  <c r="C19" i="18"/>
  <c r="A19" i="18" s="1"/>
  <c r="C13" i="29"/>
  <c r="A13" i="29" s="1"/>
  <c r="C18" i="8"/>
  <c r="A18" i="8" s="1"/>
  <c r="C14" i="27"/>
  <c r="A14" i="27" s="1"/>
  <c r="C17" i="28"/>
  <c r="A17" i="28" s="1"/>
  <c r="C16" i="10"/>
  <c r="A16" i="10" s="1"/>
  <c r="C14" i="36"/>
  <c r="A14" i="36" s="1"/>
  <c r="C27" i="7"/>
  <c r="A27" i="7" s="1"/>
  <c r="C16" i="27"/>
  <c r="A16" i="27" s="1"/>
  <c r="C12" i="36"/>
  <c r="A12" i="36" s="1"/>
  <c r="C14" i="31"/>
  <c r="A14" i="31" s="1"/>
  <c r="C22" i="42"/>
  <c r="A22" i="42" s="1"/>
  <c r="C20" i="1"/>
  <c r="A20" i="1" s="1"/>
  <c r="C25" i="34"/>
  <c r="A25" i="34" s="1"/>
  <c r="C24" i="20"/>
  <c r="A24" i="20" s="1"/>
  <c r="C25" i="5"/>
  <c r="A25" i="5" s="1"/>
  <c r="C25" i="38"/>
  <c r="A25" i="38" s="1"/>
  <c r="C26" i="28"/>
  <c r="A26" i="28" s="1"/>
  <c r="C23" i="30"/>
  <c r="A23" i="30" s="1"/>
  <c r="C28" i="15"/>
  <c r="A28" i="15" s="1"/>
  <c r="C25" i="1"/>
  <c r="A25" i="1" s="1"/>
  <c r="C11" i="33"/>
  <c r="A11" i="33" s="1"/>
  <c r="C11" i="13"/>
  <c r="A11" i="13" s="1"/>
  <c r="C12" i="11"/>
  <c r="A12" i="11" s="1"/>
  <c r="C22" i="34"/>
  <c r="A22" i="34" s="1"/>
  <c r="C18" i="39"/>
  <c r="A18" i="39" s="1"/>
  <c r="C25" i="9"/>
  <c r="A25" i="9" s="1"/>
  <c r="C22" i="14"/>
  <c r="A22" i="14" s="1"/>
  <c r="C28" i="11"/>
  <c r="A28" i="11" s="1"/>
  <c r="C11" i="41"/>
  <c r="A11" i="41" s="1"/>
  <c r="C21" i="38"/>
  <c r="A21" i="38" s="1"/>
  <c r="C14" i="20"/>
  <c r="A14" i="20" s="1"/>
  <c r="C13" i="26"/>
  <c r="A13" i="26" s="1"/>
  <c r="C26" i="14"/>
  <c r="A26" i="14" s="1"/>
  <c r="C13" i="39"/>
  <c r="A13" i="39" s="1"/>
  <c r="C13" i="6"/>
  <c r="A13" i="6" s="1"/>
  <c r="C28" i="1"/>
  <c r="A28" i="1" s="1"/>
  <c r="C23" i="35"/>
  <c r="A23" i="35" s="1"/>
  <c r="C16" i="21"/>
  <c r="A16" i="21" s="1"/>
  <c r="C12" i="28"/>
  <c r="A12" i="28" s="1"/>
  <c r="C12" i="25"/>
  <c r="A12" i="25" s="1"/>
  <c r="C16" i="13"/>
  <c r="A16" i="13" s="1"/>
  <c r="C23" i="9"/>
  <c r="A23" i="9" s="1"/>
  <c r="C19" i="25"/>
  <c r="A19" i="25" s="1"/>
  <c r="C23" i="7"/>
  <c r="A23" i="7" s="1"/>
  <c r="C12" i="23"/>
  <c r="A12" i="23" s="1"/>
  <c r="C21" i="35"/>
  <c r="A21" i="35" s="1"/>
  <c r="C28" i="29"/>
  <c r="A28" i="29" s="1"/>
  <c r="C15" i="13"/>
  <c r="A15" i="13" s="1"/>
  <c r="C14" i="30"/>
  <c r="A14" i="30" s="1"/>
  <c r="C26" i="37"/>
  <c r="A26" i="37" s="1"/>
  <c r="C12" i="34"/>
  <c r="A12" i="34" s="1"/>
  <c r="C16" i="12"/>
  <c r="A16" i="12" s="1"/>
  <c r="C12" i="16"/>
  <c r="A12" i="16" s="1"/>
  <c r="C15" i="17"/>
  <c r="A15" i="17" s="1"/>
  <c r="C14" i="42"/>
  <c r="A14" i="42" s="1"/>
  <c r="C14" i="21"/>
  <c r="A14" i="21" s="1"/>
  <c r="C18" i="22"/>
  <c r="A18" i="22" s="1"/>
  <c r="C12" i="26"/>
  <c r="A12" i="26" s="1"/>
  <c r="C26" i="15"/>
  <c r="A26" i="15" s="1"/>
  <c r="C25" i="26"/>
  <c r="A25" i="26" s="1"/>
  <c r="C18" i="14"/>
  <c r="A18" i="14" s="1"/>
  <c r="C21" i="41"/>
  <c r="A21" i="41" s="1"/>
  <c r="C15" i="32"/>
  <c r="A15" i="32" s="1"/>
  <c r="C15" i="4"/>
  <c r="A15" i="4" s="1"/>
  <c r="C12" i="19"/>
  <c r="A12" i="19" s="1"/>
  <c r="C11" i="10"/>
  <c r="A11" i="10" s="1"/>
  <c r="C21" i="22"/>
  <c r="A21" i="22" s="1"/>
  <c r="C24" i="8"/>
  <c r="A24" i="8" s="1"/>
  <c r="C15" i="10"/>
  <c r="A15" i="10" s="1"/>
  <c r="C27" i="19"/>
  <c r="A27" i="19" s="1"/>
  <c r="C13" i="20"/>
  <c r="A13" i="20" s="1"/>
  <c r="C18" i="7"/>
  <c r="A18" i="7" s="1"/>
  <c r="C20" i="9"/>
  <c r="A20" i="9" s="1"/>
  <c r="C23" i="27"/>
  <c r="A23" i="27" s="1"/>
  <c r="C26" i="36"/>
  <c r="A26" i="36" s="1"/>
  <c r="C12" i="7"/>
  <c r="A12" i="7" s="1"/>
  <c r="C27" i="40"/>
  <c r="A27" i="40" s="1"/>
  <c r="C18" i="37"/>
  <c r="A18" i="37" s="1"/>
  <c r="C21" i="23"/>
  <c r="A21" i="23" s="1"/>
  <c r="C12" i="10"/>
  <c r="A12" i="10" s="1"/>
  <c r="C11" i="8"/>
  <c r="A11" i="8" s="1"/>
  <c r="C16" i="24"/>
  <c r="A16" i="24" s="1"/>
  <c r="C13" i="34"/>
  <c r="A13" i="34" s="1"/>
  <c r="C28" i="41"/>
  <c r="A28" i="41" s="1"/>
  <c r="C14" i="35"/>
  <c r="A14" i="35" s="1"/>
  <c r="C16" i="19"/>
  <c r="A16" i="19" s="1"/>
  <c r="C14" i="32"/>
  <c r="A14" i="32" s="1"/>
  <c r="C18" i="15"/>
  <c r="A18" i="15" s="1"/>
  <c r="C20" i="42"/>
  <c r="A20" i="42" s="1"/>
  <c r="C16" i="5"/>
  <c r="A16" i="5" s="1"/>
  <c r="C11" i="19"/>
  <c r="A11" i="19" s="1"/>
  <c r="C17" i="21"/>
  <c r="A17" i="21" s="1"/>
  <c r="C13" i="16"/>
  <c r="A13" i="16" s="1"/>
  <c r="C12" i="17"/>
  <c r="A12" i="17" s="1"/>
  <c r="C16" i="38"/>
  <c r="A16" i="38" s="1"/>
  <c r="C15" i="42"/>
  <c r="A15" i="42" s="1"/>
  <c r="C27" i="29"/>
  <c r="A27" i="29" s="1"/>
  <c r="C24" i="12"/>
  <c r="A24" i="12" s="1"/>
  <c r="C28" i="25"/>
  <c r="A28" i="25" s="1"/>
  <c r="C27" i="39"/>
  <c r="A27" i="39" s="1"/>
  <c r="C14" i="9"/>
  <c r="A14" i="9" s="1"/>
  <c r="C25" i="40"/>
  <c r="A25" i="40" s="1"/>
  <c r="C24" i="37"/>
  <c r="A24" i="37" s="1"/>
  <c r="C18" i="33"/>
  <c r="A18" i="33" s="1"/>
  <c r="C19" i="15"/>
  <c r="A19" i="15" s="1"/>
  <c r="C16" i="6"/>
  <c r="A16" i="6" s="1"/>
  <c r="C22" i="15"/>
  <c r="A22" i="15" s="1"/>
  <c r="C13" i="32"/>
  <c r="A13" i="32" s="1"/>
  <c r="C12" i="4"/>
  <c r="A12" i="4" s="1"/>
  <c r="C26" i="16"/>
  <c r="A26" i="16" s="1"/>
  <c r="C15" i="34"/>
  <c r="A15" i="34" s="1"/>
  <c r="C11" i="20"/>
  <c r="A11" i="20" s="1"/>
  <c r="C17" i="19"/>
  <c r="A17" i="19" s="1"/>
  <c r="C16" i="40"/>
  <c r="A16" i="40" s="1"/>
  <c r="C20" i="18"/>
  <c r="A20" i="18" s="1"/>
  <c r="C26" i="24"/>
  <c r="A26" i="24" s="1"/>
  <c r="C25" i="24"/>
  <c r="A25" i="24" s="1"/>
  <c r="C26" i="32"/>
  <c r="A26" i="32" s="1"/>
  <c r="C20" i="21"/>
  <c r="A20" i="21" s="1"/>
  <c r="C16" i="7"/>
  <c r="A16" i="7" s="1"/>
  <c r="C23" i="28"/>
  <c r="A23" i="28" s="1"/>
  <c r="C21" i="13"/>
  <c r="A21" i="13" s="1"/>
  <c r="C13" i="36"/>
  <c r="A13" i="36" s="1"/>
  <c r="C24" i="42"/>
  <c r="A24" i="42" s="1"/>
  <c r="C26" i="23"/>
  <c r="A26" i="23" s="1"/>
  <c r="C12" i="20"/>
  <c r="A12" i="20" s="1"/>
  <c r="C11" i="39"/>
  <c r="A11" i="39" s="1"/>
  <c r="C14" i="8"/>
  <c r="A14" i="8" s="1"/>
  <c r="C13" i="40"/>
  <c r="A13" i="40" s="1"/>
  <c r="C24" i="16"/>
  <c r="A24" i="16" s="1"/>
  <c r="C14" i="18"/>
  <c r="A14" i="18" s="1"/>
  <c r="C26" i="9"/>
  <c r="A26" i="9" s="1"/>
  <c r="C23" i="11"/>
  <c r="A23" i="11" s="1"/>
  <c r="C19" i="29"/>
  <c r="A19" i="29" s="1"/>
  <c r="C11" i="12"/>
  <c r="A11" i="12" s="1"/>
  <c r="C13" i="17"/>
  <c r="A13" i="17" s="1"/>
  <c r="C14" i="22"/>
  <c r="A14" i="22" s="1"/>
  <c r="C15" i="14"/>
  <c r="A15" i="14" s="1"/>
  <c r="C14" i="15"/>
  <c r="A14" i="15" s="1"/>
  <c r="C16" i="39"/>
  <c r="A16" i="39" s="1"/>
  <c r="C16" i="22"/>
  <c r="A16" i="22" s="1"/>
  <c r="C27" i="5"/>
  <c r="A27" i="5" s="1"/>
  <c r="C12" i="8"/>
  <c r="A12" i="8" s="1"/>
  <c r="C24" i="4"/>
  <c r="A24" i="4" s="1"/>
  <c r="C22" i="38"/>
  <c r="A22" i="38" s="1"/>
  <c r="C12" i="12"/>
  <c r="A12" i="12" s="1"/>
  <c r="C21" i="20"/>
  <c r="A21" i="20" s="1"/>
  <c r="C26" i="27"/>
  <c r="A26" i="27" s="1"/>
  <c r="C17" i="32"/>
  <c r="A17" i="32" s="1"/>
  <c r="C14" i="1"/>
  <c r="A14" i="1" s="1"/>
  <c r="C21" i="39"/>
  <c r="A21" i="39" s="1"/>
  <c r="C26" i="10"/>
  <c r="A26" i="10" s="1"/>
  <c r="C13" i="11"/>
  <c r="A13" i="11" s="1"/>
  <c r="C13" i="15"/>
  <c r="A13" i="15" s="1"/>
  <c r="C12" i="29"/>
  <c r="A12" i="29" s="1"/>
  <c r="C14" i="40"/>
  <c r="A14" i="40" s="1"/>
  <c r="C15" i="28"/>
  <c r="A15" i="28" s="1"/>
  <c r="C24" i="13"/>
  <c r="A24" i="13" s="1"/>
  <c r="C25" i="33"/>
  <c r="A25" i="33" s="1"/>
  <c r="C22" i="7"/>
  <c r="A22" i="7" s="1"/>
  <c r="C11" i="18"/>
  <c r="A11" i="18" s="1"/>
  <c r="C18" i="1"/>
  <c r="A18" i="1" s="1"/>
  <c r="C15" i="35"/>
  <c r="A15" i="35" s="1"/>
  <c r="C25" i="11"/>
  <c r="A25" i="11" s="1"/>
  <c r="C20" i="20"/>
  <c r="A20" i="20" s="1"/>
  <c r="C15" i="30"/>
  <c r="A15" i="30" s="1"/>
  <c r="C28" i="26"/>
  <c r="A28" i="26" s="1"/>
  <c r="C14" i="38"/>
  <c r="A14" i="38" s="1"/>
  <c r="C15" i="5"/>
  <c r="A15" i="5" s="1"/>
  <c r="C13" i="37"/>
  <c r="A13" i="37" s="1"/>
  <c r="C17" i="42"/>
  <c r="A17" i="42" s="1"/>
  <c r="C12" i="31"/>
  <c r="A12" i="31" s="1"/>
  <c r="C16" i="28"/>
  <c r="A16" i="28" s="1"/>
  <c r="C28" i="27"/>
  <c r="A28" i="27" s="1"/>
  <c r="C16" i="33"/>
  <c r="A16" i="33" s="1"/>
  <c r="C21" i="1"/>
  <c r="A21" i="1" s="1"/>
  <c r="C19" i="21"/>
  <c r="A19" i="21" s="1"/>
  <c r="C14" i="24"/>
  <c r="A14" i="24" s="1"/>
  <c r="C13" i="23"/>
  <c r="A13" i="23" s="1"/>
  <c r="C16" i="25"/>
  <c r="A16" i="25" s="1"/>
  <c r="C26" i="26"/>
  <c r="A26" i="26" s="1"/>
  <c r="C25" i="14"/>
  <c r="A25" i="14" s="1"/>
  <c r="C27" i="38"/>
  <c r="A27" i="38" s="1"/>
  <c r="C22" i="27"/>
  <c r="A22" i="27" s="1"/>
</calcChain>
</file>

<file path=xl/comments1.xml><?xml version="1.0" encoding="utf-8"?>
<comments xmlns="http://schemas.openxmlformats.org/spreadsheetml/2006/main">
  <authors>
    <author>Pfretzschner</author>
  </authors>
  <commentList>
    <comment ref="C6" authorId="0" shapeId="0">
      <text>
        <r>
          <rPr>
            <b/>
            <sz val="9"/>
            <color indexed="81"/>
            <rFont val="Segoe UI"/>
            <family val="2"/>
          </rPr>
          <t>Pfretzschner:</t>
        </r>
        <r>
          <rPr>
            <sz val="9"/>
            <color indexed="81"/>
            <rFont val="Segoe UI"/>
            <family val="2"/>
          </rPr>
          <t xml:space="preserve">
Formel. Nicht ändern</t>
        </r>
      </text>
    </comment>
    <comment ref="E6" authorId="0" shapeId="0">
      <text>
        <r>
          <rPr>
            <b/>
            <sz val="9"/>
            <color indexed="81"/>
            <rFont val="Segoe UI"/>
            <family val="2"/>
          </rPr>
          <t>Pfretzschner:</t>
        </r>
        <r>
          <rPr>
            <sz val="9"/>
            <color indexed="81"/>
            <rFont val="Segoe UI"/>
            <family val="2"/>
          </rPr>
          <t xml:space="preserve">
Wochen KITA händisch eingeben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</rPr>
          <t>Pfretzschner:</t>
        </r>
        <r>
          <rPr>
            <sz val="9"/>
            <color indexed="81"/>
            <rFont val="Segoe UI"/>
            <family val="2"/>
          </rPr>
          <t xml:space="preserve">
entsprechend 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</rPr>
          <t>Pfretzschner:</t>
        </r>
        <r>
          <rPr>
            <sz val="9"/>
            <color indexed="81"/>
            <rFont val="Segoe UI"/>
            <family val="2"/>
          </rPr>
          <t xml:space="preserve">
Diese Daten werden für die ABZ übernommen</t>
        </r>
      </text>
    </comment>
    <comment ref="D17" authorId="0" shapeId="0">
      <text>
        <r>
          <rPr>
            <b/>
            <sz val="9"/>
            <color indexed="81"/>
            <rFont val="Segoe UI"/>
            <family val="2"/>
          </rPr>
          <t>Pfretzschner:</t>
        </r>
        <r>
          <rPr>
            <sz val="9"/>
            <color indexed="81"/>
            <rFont val="Segoe UI"/>
            <family val="2"/>
          </rPr>
          <t xml:space="preserve">
Achtung, diese Portionsgrößen bilden großteils Grundlage für Berechnungen aber nicht zwingend für Darstellung
Bsp: LN_Einr1 K11 aber Zsf B58:B63</t>
        </r>
      </text>
    </comment>
    <comment ref="E17" authorId="0" shapeId="0">
      <text>
        <r>
          <rPr>
            <b/>
            <sz val="9"/>
            <color indexed="81"/>
            <rFont val="Segoe UI"/>
            <family val="2"/>
          </rPr>
          <t>Pfretzschner:</t>
        </r>
        <r>
          <rPr>
            <sz val="9"/>
            <color indexed="81"/>
            <rFont val="Segoe UI"/>
            <family val="2"/>
          </rPr>
          <t xml:space="preserve">
aktuelle Preise Mai 2022
</t>
        </r>
      </text>
    </comment>
    <comment ref="F17" authorId="0" shapeId="0">
      <text>
        <r>
          <rPr>
            <b/>
            <sz val="9"/>
            <color indexed="81"/>
            <rFont val="Segoe UI"/>
            <family val="2"/>
          </rPr>
          <t>Pfretzschner:</t>
        </r>
        <r>
          <rPr>
            <sz val="9"/>
            <color indexed="81"/>
            <rFont val="Segoe UI"/>
            <family val="2"/>
          </rPr>
          <t xml:space="preserve">
höchster Preis = 1</t>
        </r>
      </text>
    </comment>
    <comment ref="A26" authorId="0" shapeId="0">
      <text>
        <r>
          <rPr>
            <b/>
            <sz val="9"/>
            <color indexed="81"/>
            <rFont val="Segoe UI"/>
            <family val="2"/>
          </rPr>
          <t>Pfretzschner:</t>
        </r>
        <r>
          <rPr>
            <sz val="9"/>
            <color indexed="81"/>
            <rFont val="Segoe UI"/>
            <family val="2"/>
          </rPr>
          <t xml:space="preserve">
Hilfstabelle für B11:B28 in den LN_EINr</t>
        </r>
      </text>
    </comment>
    <comment ref="B26" authorId="0" shapeId="0">
      <text>
        <r>
          <rPr>
            <b/>
            <sz val="9"/>
            <color indexed="81"/>
            <rFont val="Segoe UI"/>
            <family val="2"/>
          </rPr>
          <t>Pfretzschner:</t>
        </r>
        <r>
          <rPr>
            <sz val="9"/>
            <color indexed="81"/>
            <rFont val="Segoe UI"/>
            <family val="2"/>
          </rPr>
          <t xml:space="preserve">
manuell anhand der KW eintragen</t>
        </r>
      </text>
    </comment>
    <comment ref="E26" authorId="0" shapeId="0">
      <text>
        <r>
          <rPr>
            <b/>
            <sz val="9"/>
            <color indexed="81"/>
            <rFont val="Segoe UI"/>
            <family val="2"/>
          </rPr>
          <t>Pfretzschner:</t>
        </r>
        <r>
          <rPr>
            <sz val="9"/>
            <color indexed="81"/>
            <rFont val="Segoe UI"/>
            <family val="2"/>
          </rPr>
          <t xml:space="preserve">
Lieferbeginn KW und fortlaufend</t>
        </r>
      </text>
    </comment>
    <comment ref="F26" authorId="0" shapeId="0">
      <text>
        <r>
          <rPr>
            <b/>
            <sz val="9"/>
            <color indexed="81"/>
            <rFont val="Segoe UI"/>
            <family val="2"/>
          </rPr>
          <t>Pfretzschner:</t>
        </r>
        <r>
          <rPr>
            <sz val="9"/>
            <color indexed="81"/>
            <rFont val="Segoe UI"/>
            <family val="2"/>
          </rPr>
          <t xml:space="preserve">
wichtig, die Ferien hinter den entsprechenden KW eintragen
Nutzen: Schule und Kita nur ein Formular - Schwärzt Ferien bei Einrichtungsnummer &gt; 10000
siehe A11:A28 in den LN_Einr</t>
        </r>
      </text>
    </comment>
  </commentList>
</comments>
</file>

<file path=xl/sharedStrings.xml><?xml version="1.0" encoding="utf-8"?>
<sst xmlns="http://schemas.openxmlformats.org/spreadsheetml/2006/main" count="2539" uniqueCount="85">
  <si>
    <t>Liefernachweis/Quittung</t>
  </si>
  <si>
    <t>Anschrift</t>
  </si>
  <si>
    <t>Verzehrtage im Abrechnungszeitraum</t>
  </si>
  <si>
    <t>Portionen</t>
  </si>
  <si>
    <t>Datum</t>
  </si>
  <si>
    <t>bio</t>
  </si>
  <si>
    <t>Zusammenfassung aller Lieferungen im Abrechnungszeitraum</t>
  </si>
  <si>
    <t>(bitte Abrechnungszeitraum hier auswählen)</t>
  </si>
  <si>
    <t>PLZ</t>
  </si>
  <si>
    <t>Ort</t>
  </si>
  <si>
    <t>Joghurt</t>
  </si>
  <si>
    <t>Milch</t>
  </si>
  <si>
    <t>konv.</t>
  </si>
  <si>
    <t>Summe Joghurt 0,15 kg Portion</t>
  </si>
  <si>
    <t>Summe Milch 0,25l Portion</t>
  </si>
  <si>
    <t>Summe Milch 0,2l Portion</t>
  </si>
  <si>
    <t>Name der Einrichtung</t>
  </si>
  <si>
    <t>gelieferte Erzeugnisse                                    
Milch in Liter          Joghurt in kg</t>
  </si>
  <si>
    <t>Abrechnungszeiträume</t>
  </si>
  <si>
    <t>Kreuzen Sie für Milch die bewilligte Portionsgröße je Einrichtung an.</t>
  </si>
  <si>
    <t>Preise</t>
  </si>
  <si>
    <t>Milch 0,2l bio</t>
  </si>
  <si>
    <t>Milch 0,2l konventionell</t>
  </si>
  <si>
    <t>Joghurt 0,15 kg bio</t>
  </si>
  <si>
    <t>Joghurt 0,15 kg konventionell</t>
  </si>
  <si>
    <t>Milch 0,25l bio</t>
  </si>
  <si>
    <t>Milch 0,25l konventionell</t>
  </si>
  <si>
    <t>in Euro</t>
  </si>
  <si>
    <t>Summe der gelieferten Mengen aller Einrichtungen</t>
  </si>
  <si>
    <t>Preis je Portion</t>
  </si>
  <si>
    <t>Gesamtpreis aller Lieferungen</t>
  </si>
  <si>
    <t>beantragte Zuwendung der EU</t>
  </si>
  <si>
    <t>Abrechnungszeitraum</t>
  </si>
  <si>
    <t>KW</t>
  </si>
  <si>
    <t>förderfähige</t>
  </si>
  <si>
    <t>Wochen</t>
  </si>
  <si>
    <t>NR</t>
  </si>
  <si>
    <t>entsprechende Portionen</t>
  </si>
  <si>
    <t>Erzeugnisse                                    
Milch in Liter          Joghurt in kg</t>
  </si>
  <si>
    <t>gesamt Menge
abgerundet</t>
  </si>
  <si>
    <t>absprachegemäß / mit Sachgrund weniger gelieferte Portionen</t>
  </si>
  <si>
    <t>-</t>
  </si>
  <si>
    <t>Ferien</t>
  </si>
  <si>
    <t>Lieferbetrieb, Anschrift:</t>
  </si>
  <si>
    <t>Lieferbetriebs-Nr.:</t>
  </si>
  <si>
    <t>Gesamt-
anzahl Portionen</t>
  </si>
  <si>
    <t xml:space="preserve"> Tage </t>
  </si>
  <si>
    <t>Kita</t>
  </si>
  <si>
    <t>Schule</t>
  </si>
  <si>
    <t>teiln. 
Kinderzahl</t>
  </si>
  <si>
    <t>Portionsgröße Milch</t>
  </si>
  <si>
    <t>Woche</t>
  </si>
  <si>
    <t>beantragte Portionen</t>
  </si>
  <si>
    <t>Verzehr-
tage</t>
  </si>
  <si>
    <t>gelieferte Erzeugnisse in Portionen                                   
Milch          Joghurt</t>
  </si>
  <si>
    <t>beantragte Portionen                                   
Milch          Joghurt</t>
  </si>
  <si>
    <t>grau hinterlegt sind die Daten, die vor Bewilligung an die Rahmendaten angepasst werden müssen
Achtung bei den Preisen --&gt;Prüftabelle</t>
  </si>
  <si>
    <t>Gesamt</t>
  </si>
  <si>
    <r>
      <t>Bemängelung hinsichtlich der Qualität der Lieferungen</t>
    </r>
    <r>
      <rPr>
        <b/>
        <sz val="10"/>
        <rFont val="Arial"/>
        <family val="2"/>
      </rPr>
      <t xml:space="preserve">: </t>
    </r>
    <r>
      <rPr>
        <sz val="10"/>
        <rFont val="Arial"/>
        <family val="2"/>
      </rPr>
      <t xml:space="preserve">Die Einrichtung erklärt, dass folgende </t>
    </r>
  </si>
  <si>
    <t>Erzeugnisse ganz oder zum Teil nicht von handelsüblicher Qualität waren/nicht verzehrt werden konnten</t>
  </si>
  <si>
    <t>oder oder die einschlägigen Vermarktungsnormen und Hygieneanforderungen nicht erfüllt wurden:</t>
  </si>
  <si>
    <r>
      <rPr>
        <b/>
        <u/>
        <sz val="10"/>
        <rFont val="Arial"/>
        <family val="2"/>
      </rPr>
      <t>Notwendige Angaben</t>
    </r>
    <r>
      <rPr>
        <sz val="10"/>
        <rFont val="Arial"/>
        <family val="2"/>
      </rPr>
      <t>:</t>
    </r>
  </si>
  <si>
    <t>betroffene Woche:</t>
  </si>
  <si>
    <t>Art des Produkts und betroffene Menge:</t>
  </si>
  <si>
    <r>
      <rPr>
        <sz val="10"/>
        <rFont val="Arial"/>
        <family val="2"/>
      </rPr>
      <t>Der Lieferbetrieb hat bezüglich der betroffenen Menge Ersatz geliefert</t>
    </r>
    <r>
      <rPr>
        <sz val="9"/>
        <rFont val="Arial"/>
        <family val="2"/>
      </rPr>
      <t xml:space="preserve">: </t>
    </r>
    <r>
      <rPr>
        <sz val="8"/>
        <rFont val="Arial"/>
        <family val="2"/>
      </rPr>
      <t xml:space="preserve">wenn ja, ankreuzen &amp; gesondert </t>
    </r>
    <r>
      <rPr>
        <b/>
        <sz val="8"/>
        <rFont val="Arial"/>
        <family val="2"/>
      </rPr>
      <t>unterschreiben</t>
    </r>
    <r>
      <rPr>
        <sz val="8"/>
        <rFont val="Arial"/>
        <family val="2"/>
      </rPr>
      <t>:</t>
    </r>
  </si>
  <si>
    <t>gesonderte Unterschrift der Einrichtung:</t>
  </si>
  <si>
    <t>Unterschrift der Einrichtung</t>
  </si>
  <si>
    <t>Unterschrift des Liefer-</t>
  </si>
  <si>
    <t>betriebs</t>
  </si>
  <si>
    <t>Schulnr. /
SP-Nummer</t>
  </si>
  <si>
    <t>Kinderzahl gem. aktueller Bewilligung</t>
  </si>
  <si>
    <t>mit Sachgrund verringerte Portionen</t>
  </si>
  <si>
    <t>gelieferte Menge</t>
  </si>
  <si>
    <t>gelieferten Portionen</t>
  </si>
  <si>
    <t>35-39</t>
  </si>
  <si>
    <t>42-51</t>
  </si>
  <si>
    <t>02-07</t>
  </si>
  <si>
    <t>08-13</t>
  </si>
  <si>
    <t>16-19</t>
  </si>
  <si>
    <t>20-24</t>
  </si>
  <si>
    <r>
      <t xml:space="preserve">Mit der Unterschrift bestätigt die </t>
    </r>
    <r>
      <rPr>
        <b/>
        <sz val="10"/>
        <rFont val="Arial"/>
        <family val="2"/>
      </rPr>
      <t>o.g. Einrichtung</t>
    </r>
    <r>
      <rPr>
        <sz val="10"/>
        <rFont val="Arial"/>
        <family val="2"/>
      </rPr>
      <t xml:space="preserve">, die Richtigkeit der angegebenen </t>
    </r>
    <r>
      <rPr>
        <b/>
        <sz val="10"/>
        <rFont val="Arial"/>
        <family val="2"/>
      </rPr>
      <t>Einrichtungsdaten</t>
    </r>
    <r>
      <rPr>
        <sz val="10"/>
        <rFont val="Arial"/>
        <family val="2"/>
      </rPr>
      <t xml:space="preserve"> sowie die </t>
    </r>
    <r>
      <rPr>
        <b/>
        <sz val="10"/>
        <rFont val="Arial"/>
        <family val="2"/>
      </rPr>
      <t>aufgeführten Schulmilcherzeugnisse</t>
    </r>
    <r>
      <rPr>
        <sz val="10"/>
        <rFont val="Arial"/>
        <family val="2"/>
      </rPr>
      <t xml:space="preserve"> von </t>
    </r>
    <r>
      <rPr>
        <b/>
        <sz val="10"/>
        <rFont val="Arial"/>
        <family val="2"/>
      </rPr>
      <t xml:space="preserve">o.g. Lieferbetrieb </t>
    </r>
    <r>
      <rPr>
        <sz val="10"/>
        <rFont val="Arial"/>
        <family val="2"/>
      </rPr>
      <t>im Rahmen des NRW-Schulmilchprogramms in der angegebenen Menge erhalten und in Übereinstimmung mit den Programmvorgaben an die Kinder verteilt zu haben</t>
    </r>
    <r>
      <rPr>
        <b/>
        <sz val="10"/>
        <rFont val="Arial"/>
        <family val="2"/>
      </rPr>
      <t>.</t>
    </r>
  </si>
  <si>
    <t>Einrichtungsstempel</t>
  </si>
  <si>
    <t>X</t>
  </si>
  <si>
    <t>Mit der unten stehenden Unterschrift bestätigt der Lieferbetrieb die Kontrolle und Richtigkeit der gelieferten Produkte im Sinne des § 264 Strafgesetzbuch (Subventionsbetrug).</t>
  </si>
  <si>
    <t>Firmenstempel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</si>
</sst>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* #,##0.00\ &quot;€&quot;_-;\-* #,##0.00\ &quot;€&quot;_-;_-* &quot;-&quot;??\ &quot;€&quot;_-;_-@_-"/>
    <numFmt numFmtId="164" formatCode="#,##0.00\ &quot;€&quot;"/>
    <numFmt numFmtId="165" formatCode="&quot;KW &quot;General"/>
    <numFmt numFmtId="166" formatCode="General&quot; l&quot;"/>
    <numFmt numFmtId="167" formatCode="0.0000"/>
    <numFmt numFmtId="168" formatCode="General&quot; kg&quot;"/>
    <numFmt numFmtId="169" formatCode="0.00&quot; kg&quot;"/>
    <numFmt numFmtId="170" formatCode="General&quot; P.&quot;"/>
    <numFmt numFmtId="171" formatCode="0.00&quot; l   &quot;"/>
    <numFmt numFmtId="172" formatCode="&quot;Nr. der Einrichtung: &quot;General"/>
    <numFmt numFmtId="173" formatCode="#,##0.00&quot; kg&quot;"/>
    <numFmt numFmtId="174" formatCode="#,##0.00&quot; l&quot;"/>
  </numFmts>
  <fonts count="2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000000"/>
      <name val="Segoe UI"/>
      <family val="2"/>
    </font>
    <font>
      <sz val="18"/>
      <name val="Arial Black"/>
      <family val="2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5">
    <xf numFmtId="0" fontId="0" fillId="0" borderId="0"/>
    <xf numFmtId="44" fontId="7" fillId="0" borderId="0" applyFont="0" applyFill="0" applyBorder="0" applyAlignment="0" applyProtection="0"/>
    <xf numFmtId="0" fontId="7" fillId="0" borderId="0"/>
    <xf numFmtId="0" fontId="12" fillId="0" borderId="0" applyNumberFormat="0" applyFill="0" applyProtection="0"/>
    <xf numFmtId="0" fontId="3" fillId="0" borderId="0"/>
  </cellStyleXfs>
  <cellXfs count="318">
    <xf numFmtId="0" fontId="0" fillId="0" borderId="0" xfId="0"/>
    <xf numFmtId="0" fontId="4" fillId="0" borderId="0" xfId="4" applyFont="1" applyBorder="1" applyAlignment="1" applyProtection="1">
      <alignment horizontal="left" wrapText="1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Continuous" vertical="center" wrapText="1"/>
      <protection hidden="1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6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7" fillId="0" borderId="0" xfId="2"/>
    <xf numFmtId="1" fontId="6" fillId="0" borderId="0" xfId="2" applyNumberFormat="1" applyFont="1" applyFill="1" applyAlignment="1" applyProtection="1">
      <alignment horizontal="left"/>
      <protection locked="0"/>
    </xf>
    <xf numFmtId="49" fontId="7" fillId="0" borderId="0" xfId="2" applyNumberFormat="1"/>
    <xf numFmtId="0" fontId="11" fillId="0" borderId="0" xfId="2" applyFont="1" applyAlignment="1"/>
    <xf numFmtId="0" fontId="7" fillId="0" borderId="0" xfId="2" applyFont="1"/>
    <xf numFmtId="0" fontId="12" fillId="0" borderId="0" xfId="3" applyNumberFormat="1" applyFont="1" applyFill="1" applyProtection="1"/>
    <xf numFmtId="49" fontId="7" fillId="0" borderId="0" xfId="2" applyNumberFormat="1" applyFont="1" applyAlignment="1">
      <alignment horizontal="center"/>
    </xf>
    <xf numFmtId="49" fontId="4" fillId="2" borderId="8" xfId="2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2" applyNumberFormat="1" applyFont="1"/>
    <xf numFmtId="0" fontId="12" fillId="3" borderId="0" xfId="3" applyNumberFormat="1" applyFont="1" applyFill="1" applyProtection="1"/>
    <xf numFmtId="0" fontId="12" fillId="4" borderId="0" xfId="2" applyNumberFormat="1" applyFont="1" applyFill="1" applyProtection="1"/>
    <xf numFmtId="0" fontId="7" fillId="0" borderId="9" xfId="2" applyBorder="1"/>
    <xf numFmtId="0" fontId="4" fillId="2" borderId="10" xfId="2" applyFont="1" applyFill="1" applyBorder="1" applyAlignment="1" applyProtection="1">
      <alignment vertical="center"/>
      <protection locked="0"/>
    </xf>
    <xf numFmtId="0" fontId="12" fillId="5" borderId="0" xfId="2" applyNumberFormat="1" applyFont="1" applyFill="1" applyProtection="1"/>
    <xf numFmtId="0" fontId="7" fillId="5" borderId="0" xfId="2" applyNumberFormat="1" applyFont="1" applyFill="1" applyProtection="1"/>
    <xf numFmtId="0" fontId="7" fillId="0" borderId="0" xfId="3" applyNumberFormat="1" applyFont="1" applyFill="1" applyProtection="1"/>
    <xf numFmtId="0" fontId="7" fillId="0" borderId="0" xfId="2" quotePrefix="1" applyFont="1"/>
    <xf numFmtId="0" fontId="3" fillId="0" borderId="0" xfId="4" applyNumberFormat="1" applyFill="1" applyAlignment="1" applyProtection="1">
      <alignment horizontal="right"/>
    </xf>
    <xf numFmtId="0" fontId="7" fillId="4" borderId="0" xfId="2" applyNumberFormat="1" applyFont="1" applyFill="1" applyProtection="1"/>
    <xf numFmtId="0" fontId="5" fillId="0" borderId="0" xfId="2" applyFont="1" applyBorder="1" applyAlignment="1">
      <alignment horizontal="right"/>
    </xf>
    <xf numFmtId="0" fontId="5" fillId="0" borderId="0" xfId="2" applyFont="1" applyAlignment="1">
      <alignment horizontal="right"/>
    </xf>
    <xf numFmtId="44" fontId="5" fillId="0" borderId="0" xfId="1" applyFont="1"/>
    <xf numFmtId="44" fontId="5" fillId="0" borderId="0" xfId="2" applyNumberFormat="1" applyFont="1"/>
    <xf numFmtId="0" fontId="7" fillId="3" borderId="0" xfId="2" applyNumberFormat="1" applyFont="1" applyFill="1" applyProtection="1"/>
    <xf numFmtId="0" fontId="7" fillId="3" borderId="0" xfId="3" applyNumberFormat="1" applyFont="1" applyFill="1" applyProtection="1"/>
    <xf numFmtId="0" fontId="7" fillId="0" borderId="0" xfId="3" applyNumberFormat="1" applyFont="1" applyFill="1" applyBorder="1" applyProtection="1"/>
    <xf numFmtId="0" fontId="7" fillId="4" borderId="0" xfId="2" applyNumberFormat="1" applyFont="1" applyFill="1" applyBorder="1" applyProtection="1"/>
    <xf numFmtId="0" fontId="7" fillId="5" borderId="0" xfId="2" applyNumberFormat="1" applyFont="1" applyFill="1" applyBorder="1" applyProtection="1"/>
    <xf numFmtId="0" fontId="7" fillId="6" borderId="0" xfId="2" applyNumberFormat="1" applyFont="1" applyFill="1" applyBorder="1" applyProtection="1"/>
    <xf numFmtId="0" fontId="7" fillId="4" borderId="11" xfId="2" applyNumberFormat="1" applyFont="1" applyFill="1" applyBorder="1" applyProtection="1"/>
    <xf numFmtId="0" fontId="7" fillId="4" borderId="0" xfId="3" applyNumberFormat="1" applyFont="1" applyFill="1" applyProtection="1"/>
    <xf numFmtId="0" fontId="7" fillId="0" borderId="11" xfId="3" applyNumberFormat="1" applyFont="1" applyFill="1" applyBorder="1" applyProtection="1"/>
    <xf numFmtId="0" fontId="7" fillId="7" borderId="0" xfId="3" applyNumberFormat="1" applyFont="1" applyFill="1" applyAlignment="1" applyProtection="1">
      <alignment horizontal="right"/>
    </xf>
    <xf numFmtId="0" fontId="7" fillId="7" borderId="0" xfId="3" applyNumberFormat="1" applyFont="1" applyFill="1" applyBorder="1" applyAlignment="1" applyProtection="1">
      <alignment horizontal="right"/>
    </xf>
    <xf numFmtId="0" fontId="7" fillId="0" borderId="0" xfId="2" applyFill="1"/>
    <xf numFmtId="0" fontId="6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Fill="1" applyBorder="1" applyAlignment="1">
      <alignment horizontal="left" vertical="center"/>
    </xf>
    <xf numFmtId="0" fontId="7" fillId="0" borderId="0" xfId="2" applyFill="1" applyBorder="1" applyAlignment="1">
      <alignment vertical="center"/>
    </xf>
    <xf numFmtId="49" fontId="4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2" applyNumberFormat="1" applyFill="1"/>
    <xf numFmtId="49" fontId="7" fillId="0" borderId="0" xfId="2" applyNumberFormat="1" applyFont="1" applyFill="1"/>
    <xf numFmtId="0" fontId="2" fillId="0" borderId="12" xfId="0" applyFont="1" applyBorder="1" applyAlignment="1" applyProtection="1">
      <alignment vertical="center" wrapText="1"/>
      <protection hidden="1"/>
    </xf>
    <xf numFmtId="0" fontId="1" fillId="0" borderId="13" xfId="4" applyFont="1" applyBorder="1" applyAlignment="1" applyProtection="1">
      <alignment horizontal="centerContinuous" vertical="center" wrapText="1"/>
      <protection hidden="1"/>
    </xf>
    <xf numFmtId="0" fontId="7" fillId="0" borderId="8" xfId="2" applyFill="1" applyBorder="1"/>
    <xf numFmtId="0" fontId="7" fillId="0" borderId="0" xfId="2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9" xfId="0" applyBorder="1"/>
    <xf numFmtId="0" fontId="0" fillId="0" borderId="17" xfId="0" applyBorder="1"/>
    <xf numFmtId="49" fontId="7" fillId="0" borderId="0" xfId="2" applyNumberFormat="1" applyFont="1" applyBorder="1" applyAlignment="1">
      <alignment horizontal="center"/>
    </xf>
    <xf numFmtId="0" fontId="0" fillId="0" borderId="18" xfId="0" applyBorder="1"/>
    <xf numFmtId="0" fontId="5" fillId="0" borderId="0" xfId="2" applyFont="1"/>
    <xf numFmtId="2" fontId="0" fillId="0" borderId="0" xfId="0" applyNumberFormat="1" applyBorder="1"/>
    <xf numFmtId="2" fontId="0" fillId="0" borderId="1" xfId="0" applyNumberFormat="1" applyBorder="1"/>
    <xf numFmtId="0" fontId="0" fillId="0" borderId="0" xfId="0" applyAlignment="1">
      <alignment horizontal="left"/>
    </xf>
    <xf numFmtId="0" fontId="0" fillId="0" borderId="14" xfId="0" applyBorder="1" applyAlignment="1">
      <alignment wrapText="1"/>
    </xf>
    <xf numFmtId="166" fontId="7" fillId="0" borderId="0" xfId="2" applyNumberFormat="1"/>
    <xf numFmtId="166" fontId="1" fillId="0" borderId="19" xfId="0" applyNumberFormat="1" applyFont="1" applyBorder="1" applyAlignment="1" applyProtection="1">
      <alignment vertical="center" wrapText="1"/>
      <protection hidden="1"/>
    </xf>
    <xf numFmtId="0" fontId="7" fillId="8" borderId="0" xfId="2" applyFill="1" applyBorder="1"/>
    <xf numFmtId="0" fontId="0" fillId="8" borderId="0" xfId="0" applyFill="1" applyBorder="1"/>
    <xf numFmtId="0" fontId="0" fillId="8" borderId="1" xfId="0" applyFill="1" applyBorder="1"/>
    <xf numFmtId="2" fontId="0" fillId="8" borderId="17" xfId="0" applyNumberFormat="1" applyFill="1" applyBorder="1" applyAlignment="1">
      <alignment horizontal="center"/>
    </xf>
    <xf numFmtId="2" fontId="0" fillId="8" borderId="20" xfId="0" applyNumberFormat="1" applyFill="1" applyBorder="1" applyAlignment="1">
      <alignment horizontal="center"/>
    </xf>
    <xf numFmtId="0" fontId="0" fillId="8" borderId="9" xfId="0" applyFill="1" applyBorder="1"/>
    <xf numFmtId="0" fontId="0" fillId="8" borderId="18" xfId="0" applyFill="1" applyBorder="1"/>
    <xf numFmtId="0" fontId="0" fillId="8" borderId="17" xfId="0" applyFill="1" applyBorder="1" applyAlignment="1">
      <alignment horizontal="left"/>
    </xf>
    <xf numFmtId="0" fontId="0" fillId="0" borderId="1" xfId="0" applyBorder="1"/>
    <xf numFmtId="0" fontId="7" fillId="9" borderId="0" xfId="2" applyFill="1"/>
    <xf numFmtId="168" fontId="7" fillId="0" borderId="0" xfId="2" applyNumberFormat="1"/>
    <xf numFmtId="0" fontId="13" fillId="0" borderId="0" xfId="2" applyFont="1" applyFill="1" applyAlignment="1">
      <alignment horizontal="right"/>
    </xf>
    <xf numFmtId="0" fontId="11" fillId="0" borderId="10" xfId="2" applyFont="1" applyBorder="1" applyAlignment="1">
      <alignment horizontal="center" vertical="center" wrapText="1"/>
    </xf>
    <xf numFmtId="0" fontId="9" fillId="0" borderId="0" xfId="2" applyFont="1"/>
    <xf numFmtId="1" fontId="11" fillId="0" borderId="0" xfId="2" applyNumberFormat="1" applyFont="1" applyFill="1" applyAlignment="1" applyProtection="1">
      <alignment horizontal="left"/>
      <protection locked="0"/>
    </xf>
    <xf numFmtId="0" fontId="9" fillId="0" borderId="0" xfId="3" applyNumberFormat="1" applyFont="1" applyFill="1" applyProtection="1"/>
    <xf numFmtId="49" fontId="9" fillId="0" borderId="0" xfId="2" applyNumberFormat="1" applyFont="1"/>
    <xf numFmtId="49" fontId="9" fillId="2" borderId="8" xfId="2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0" borderId="0" xfId="0" applyFill="1"/>
    <xf numFmtId="0" fontId="0" fillId="0" borderId="15" xfId="0" applyFill="1" applyBorder="1"/>
    <xf numFmtId="0" fontId="7" fillId="8" borderId="17" xfId="2" applyFill="1" applyBorder="1"/>
    <xf numFmtId="0" fontId="7" fillId="8" borderId="20" xfId="2" applyFill="1" applyBorder="1"/>
    <xf numFmtId="0" fontId="1" fillId="0" borderId="21" xfId="4" applyFont="1" applyFill="1" applyBorder="1" applyAlignment="1" applyProtection="1">
      <alignment horizontal="center" vertical="center" wrapText="1"/>
      <protection hidden="1"/>
    </xf>
    <xf numFmtId="0" fontId="4" fillId="2" borderId="10" xfId="2" applyFont="1" applyFill="1" applyBorder="1" applyAlignment="1" applyProtection="1">
      <alignment horizontal="center"/>
      <protection locked="0"/>
    </xf>
    <xf numFmtId="0" fontId="4" fillId="2" borderId="22" xfId="2" applyFont="1" applyFill="1" applyBorder="1" applyAlignment="1" applyProtection="1">
      <alignment vertical="center"/>
      <protection locked="0"/>
    </xf>
    <xf numFmtId="0" fontId="4" fillId="2" borderId="22" xfId="2" applyFont="1" applyFill="1" applyBorder="1" applyAlignment="1" applyProtection="1">
      <alignment horizontal="center"/>
      <protection locked="0"/>
    </xf>
    <xf numFmtId="1" fontId="7" fillId="0" borderId="22" xfId="2" applyNumberFormat="1" applyFill="1" applyBorder="1" applyProtection="1">
      <protection hidden="1"/>
    </xf>
    <xf numFmtId="166" fontId="10" fillId="0" borderId="8" xfId="2" applyNumberFormat="1" applyFont="1" applyBorder="1" applyAlignment="1">
      <alignment vertical="center" wrapText="1"/>
    </xf>
    <xf numFmtId="0" fontId="10" fillId="0" borderId="8" xfId="2" applyFont="1" applyBorder="1" applyAlignment="1">
      <alignment vertical="center" wrapText="1"/>
    </xf>
    <xf numFmtId="0" fontId="7" fillId="0" borderId="0" xfId="2" applyFont="1" applyFill="1" applyBorder="1"/>
    <xf numFmtId="0" fontId="0" fillId="0" borderId="1" xfId="0" applyFill="1" applyBorder="1"/>
    <xf numFmtId="14" fontId="0" fillId="8" borderId="0" xfId="0" applyNumberFormat="1" applyFill="1"/>
    <xf numFmtId="0" fontId="0" fillId="8" borderId="0" xfId="0" applyFill="1"/>
    <xf numFmtId="0" fontId="7" fillId="0" borderId="0" xfId="2" applyFill="1" applyBorder="1"/>
    <xf numFmtId="0" fontId="7" fillId="0" borderId="1" xfId="2" applyFill="1" applyBorder="1"/>
    <xf numFmtId="0" fontId="0" fillId="8" borderId="0" xfId="0" applyFill="1" applyBorder="1" applyAlignment="1">
      <alignment horizontal="left"/>
    </xf>
    <xf numFmtId="0" fontId="0" fillId="0" borderId="0" xfId="0" applyAlignment="1">
      <alignment horizontal="right"/>
    </xf>
    <xf numFmtId="2" fontId="7" fillId="0" borderId="22" xfId="2" applyNumberFormat="1" applyFill="1" applyBorder="1" applyProtection="1">
      <protection hidden="1"/>
    </xf>
    <xf numFmtId="2" fontId="7" fillId="0" borderId="10" xfId="2" applyNumberFormat="1" applyFill="1" applyBorder="1" applyProtection="1">
      <protection hidden="1"/>
    </xf>
    <xf numFmtId="4" fontId="7" fillId="9" borderId="0" xfId="2" applyNumberFormat="1" applyFill="1"/>
    <xf numFmtId="173" fontId="7" fillId="0" borderId="0" xfId="2" applyNumberFormat="1"/>
    <xf numFmtId="174" fontId="7" fillId="0" borderId="0" xfId="2" applyNumberFormat="1"/>
    <xf numFmtId="0" fontId="10" fillId="0" borderId="23" xfId="2" applyFont="1" applyBorder="1" applyAlignment="1">
      <alignment vertical="center" wrapText="1"/>
    </xf>
    <xf numFmtId="1" fontId="7" fillId="10" borderId="10" xfId="2" applyNumberFormat="1" applyFill="1" applyBorder="1"/>
    <xf numFmtId="0" fontId="7" fillId="10" borderId="10" xfId="2" applyFill="1" applyBorder="1"/>
    <xf numFmtId="0" fontId="11" fillId="0" borderId="10" xfId="2" applyFont="1" applyFill="1" applyBorder="1" applyAlignment="1">
      <alignment horizontal="center" vertical="center" wrapText="1"/>
    </xf>
    <xf numFmtId="0" fontId="10" fillId="0" borderId="0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16" fillId="0" borderId="6" xfId="0" applyFont="1" applyBorder="1" applyProtection="1">
      <protection hidden="1"/>
    </xf>
    <xf numFmtId="0" fontId="7" fillId="0" borderId="6" xfId="0" applyFont="1" applyBorder="1" applyAlignment="1" applyProtection="1">
      <alignment horizontal="left" wrapText="1"/>
      <protection hidden="1"/>
    </xf>
    <xf numFmtId="0" fontId="7" fillId="0" borderId="26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7" fillId="8" borderId="0" xfId="2" applyFill="1" applyBorder="1" applyAlignment="1">
      <alignment horizontal="left"/>
    </xf>
    <xf numFmtId="0" fontId="4" fillId="12" borderId="22" xfId="2" applyFont="1" applyFill="1" applyBorder="1" applyAlignment="1" applyProtection="1">
      <alignment vertical="center"/>
      <protection locked="0"/>
    </xf>
    <xf numFmtId="2" fontId="7" fillId="12" borderId="22" xfId="2" applyNumberFormat="1" applyFill="1" applyBorder="1" applyProtection="1">
      <protection hidden="1"/>
    </xf>
    <xf numFmtId="0" fontId="7" fillId="12" borderId="10" xfId="2" applyFill="1" applyBorder="1" applyAlignment="1">
      <alignment vertical="center"/>
    </xf>
    <xf numFmtId="1" fontId="7" fillId="12" borderId="22" xfId="2" applyNumberFormat="1" applyFill="1" applyBorder="1" applyProtection="1">
      <protection hidden="1"/>
    </xf>
    <xf numFmtId="170" fontId="11" fillId="12" borderId="10" xfId="2" applyNumberFormat="1" applyFont="1" applyFill="1" applyBorder="1"/>
    <xf numFmtId="164" fontId="11" fillId="12" borderId="10" xfId="2" applyNumberFormat="1" applyFont="1" applyFill="1" applyBorder="1"/>
    <xf numFmtId="0" fontId="1" fillId="11" borderId="27" xfId="0" applyFont="1" applyFill="1" applyBorder="1" applyAlignment="1" applyProtection="1">
      <alignment horizontal="center"/>
      <protection locked="0"/>
    </xf>
    <xf numFmtId="0" fontId="1" fillId="11" borderId="28" xfId="0" applyFont="1" applyFill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 wrapText="1"/>
      <protection hidden="1"/>
    </xf>
    <xf numFmtId="0" fontId="18" fillId="0" borderId="26" xfId="0" applyFont="1" applyBorder="1" applyProtection="1">
      <protection hidden="1"/>
    </xf>
    <xf numFmtId="0" fontId="18" fillId="0" borderId="0" xfId="0" applyFont="1" applyBorder="1" applyProtection="1">
      <protection hidden="1"/>
    </xf>
    <xf numFmtId="0" fontId="18" fillId="0" borderId="6" xfId="0" applyFont="1" applyBorder="1" applyProtection="1">
      <protection hidden="1"/>
    </xf>
    <xf numFmtId="0" fontId="7" fillId="0" borderId="0" xfId="2" quotePrefix="1"/>
    <xf numFmtId="0" fontId="4" fillId="2" borderId="43" xfId="2" applyFont="1" applyFill="1" applyBorder="1" applyAlignment="1" applyProtection="1">
      <alignment vertical="center"/>
      <protection locked="0"/>
    </xf>
    <xf numFmtId="0" fontId="7" fillId="0" borderId="23" xfId="2" applyBorder="1"/>
    <xf numFmtId="0" fontId="7" fillId="11" borderId="22" xfId="2" applyFill="1" applyBorder="1" applyAlignment="1" applyProtection="1">
      <alignment horizontal="center" vertical="center"/>
      <protection locked="0"/>
    </xf>
    <xf numFmtId="0" fontId="7" fillId="11" borderId="10" xfId="2" applyFill="1" applyBorder="1" applyAlignment="1" applyProtection="1">
      <alignment horizontal="center" vertical="center"/>
      <protection locked="0"/>
    </xf>
    <xf numFmtId="0" fontId="1" fillId="11" borderId="10" xfId="0" applyFont="1" applyFill="1" applyBorder="1" applyAlignment="1" applyProtection="1">
      <protection locked="0"/>
    </xf>
    <xf numFmtId="0" fontId="1" fillId="11" borderId="25" xfId="0" applyFont="1" applyFill="1" applyBorder="1" applyAlignment="1" applyProtection="1">
      <protection locked="0"/>
    </xf>
    <xf numFmtId="1" fontId="7" fillId="0" borderId="10" xfId="2" applyNumberFormat="1" applyFill="1" applyBorder="1" applyProtection="1">
      <protection hidden="1"/>
    </xf>
    <xf numFmtId="0" fontId="18" fillId="0" borderId="0" xfId="0" applyFont="1" applyProtection="1"/>
    <xf numFmtId="0" fontId="1" fillId="0" borderId="0" xfId="0" applyFont="1" applyProtection="1"/>
    <xf numFmtId="0" fontId="2" fillId="0" borderId="1" xfId="0" applyFont="1" applyBorder="1" applyAlignment="1" applyProtection="1">
      <alignment horizontal="centerContinuous"/>
    </xf>
    <xf numFmtId="0" fontId="2" fillId="0" borderId="1" xfId="0" applyNumberFormat="1" applyFont="1" applyBorder="1" applyAlignment="1" applyProtection="1">
      <alignment horizontal="centerContinuous"/>
    </xf>
    <xf numFmtId="49" fontId="2" fillId="0" borderId="1" xfId="0" applyNumberFormat="1" applyFont="1" applyBorder="1" applyAlignment="1" applyProtection="1">
      <alignment horizontal="centerContinuous"/>
    </xf>
    <xf numFmtId="0" fontId="18" fillId="0" borderId="0" xfId="0" applyFont="1" applyBorder="1" applyAlignment="1" applyProtection="1"/>
    <xf numFmtId="0" fontId="18" fillId="0" borderId="0" xfId="0" applyFont="1" applyBorder="1" applyProtection="1"/>
    <xf numFmtId="0" fontId="1" fillId="0" borderId="0" xfId="0" applyFont="1" applyBorder="1" applyProtection="1"/>
    <xf numFmtId="0" fontId="1" fillId="12" borderId="10" xfId="0" applyFont="1" applyFill="1" applyBorder="1" applyAlignment="1" applyProtection="1">
      <alignment horizontal="center" vertical="center" wrapText="1"/>
    </xf>
    <xf numFmtId="0" fontId="1" fillId="8" borderId="10" xfId="0" applyFont="1" applyFill="1" applyBorder="1" applyAlignment="1" applyProtection="1">
      <alignment vertical="center" wrapText="1"/>
    </xf>
    <xf numFmtId="0" fontId="1" fillId="8" borderId="10" xfId="0" applyFont="1" applyFill="1" applyBorder="1" applyAlignment="1" applyProtection="1">
      <alignment horizontal="center" vertical="center" wrapText="1"/>
    </xf>
    <xf numFmtId="0" fontId="1" fillId="12" borderId="4" xfId="0" applyFont="1" applyFill="1" applyBorder="1" applyAlignment="1" applyProtection="1">
      <alignment vertical="center" wrapText="1"/>
    </xf>
    <xf numFmtId="165" fontId="1" fillId="0" borderId="3" xfId="0" applyNumberFormat="1" applyFont="1" applyBorder="1" applyAlignment="1" applyProtection="1">
      <alignment horizontal="center"/>
    </xf>
    <xf numFmtId="0" fontId="1" fillId="8" borderId="10" xfId="0" applyNumberFormat="1" applyFont="1" applyFill="1" applyBorder="1" applyAlignment="1" applyProtection="1"/>
    <xf numFmtId="0" fontId="1" fillId="8" borderId="10" xfId="0" applyFont="1" applyFill="1" applyBorder="1" applyAlignment="1" applyProtection="1"/>
    <xf numFmtId="0" fontId="1" fillId="12" borderId="27" xfId="0" applyFont="1" applyFill="1" applyBorder="1" applyAlignment="1" applyProtection="1"/>
    <xf numFmtId="1" fontId="1" fillId="12" borderId="10" xfId="0" applyNumberFormat="1" applyFont="1" applyFill="1" applyBorder="1" applyAlignment="1" applyProtection="1"/>
    <xf numFmtId="1" fontId="1" fillId="12" borderId="27" xfId="0" applyNumberFormat="1" applyFont="1" applyFill="1" applyBorder="1" applyAlignment="1" applyProtection="1"/>
    <xf numFmtId="0" fontId="1" fillId="0" borderId="4" xfId="0" applyFont="1" applyBorder="1" applyProtection="1"/>
    <xf numFmtId="165" fontId="1" fillId="0" borderId="24" xfId="0" applyNumberFormat="1" applyFont="1" applyBorder="1" applyAlignment="1" applyProtection="1">
      <alignment horizontal="center"/>
    </xf>
    <xf numFmtId="0" fontId="1" fillId="8" borderId="25" xfId="0" applyFont="1" applyFill="1" applyBorder="1" applyAlignment="1" applyProtection="1"/>
    <xf numFmtId="0" fontId="1" fillId="0" borderId="5" xfId="0" applyFont="1" applyBorder="1" applyProtection="1"/>
    <xf numFmtId="0" fontId="1" fillId="0" borderId="10" xfId="0" applyFont="1" applyFill="1" applyBorder="1" applyProtection="1"/>
    <xf numFmtId="2" fontId="1" fillId="0" borderId="10" xfId="0" applyNumberFormat="1" applyFont="1" applyFill="1" applyBorder="1" applyProtection="1"/>
    <xf numFmtId="0" fontId="1" fillId="9" borderId="10" xfId="0" applyFont="1" applyFill="1" applyBorder="1" applyProtection="1"/>
    <xf numFmtId="2" fontId="1" fillId="8" borderId="10" xfId="0" applyNumberFormat="1" applyFont="1" applyFill="1" applyBorder="1" applyProtection="1"/>
    <xf numFmtId="0" fontId="1" fillId="8" borderId="10" xfId="0" applyFont="1" applyFill="1" applyBorder="1" applyProtection="1"/>
    <xf numFmtId="1" fontId="1" fillId="0" borderId="10" xfId="0" applyNumberFormat="1" applyFont="1" applyFill="1" applyBorder="1" applyProtection="1"/>
    <xf numFmtId="1" fontId="1" fillId="9" borderId="10" xfId="0" applyNumberFormat="1" applyFont="1" applyFill="1" applyBorder="1" applyProtection="1"/>
    <xf numFmtId="167" fontId="18" fillId="0" borderId="0" xfId="0" applyNumberFormat="1" applyFont="1" applyProtection="1"/>
    <xf numFmtId="0" fontId="0" fillId="0" borderId="0" xfId="0" applyProtection="1"/>
    <xf numFmtId="0" fontId="0" fillId="0" borderId="0" xfId="0" applyBorder="1" applyAlignment="1" applyProtection="1"/>
    <xf numFmtId="0" fontId="0" fillId="0" borderId="0" xfId="0" applyBorder="1" applyProtection="1"/>
    <xf numFmtId="0" fontId="1" fillId="0" borderId="10" xfId="0" applyFont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/>
    <xf numFmtId="1" fontId="1" fillId="0" borderId="10" xfId="0" applyNumberFormat="1" applyFont="1" applyFill="1" applyBorder="1" applyAlignment="1" applyProtection="1"/>
    <xf numFmtId="1" fontId="1" fillId="0" borderId="27" xfId="0" applyNumberFormat="1" applyFont="1" applyFill="1" applyBorder="1" applyAlignment="1" applyProtection="1"/>
    <xf numFmtId="0" fontId="1" fillId="0" borderId="25" xfId="0" applyFont="1" applyFill="1" applyBorder="1" applyProtection="1"/>
    <xf numFmtId="0" fontId="1" fillId="9" borderId="25" xfId="0" applyFont="1" applyFill="1" applyBorder="1" applyProtection="1"/>
    <xf numFmtId="1" fontId="1" fillId="0" borderId="25" xfId="0" applyNumberFormat="1" applyFont="1" applyFill="1" applyBorder="1" applyProtection="1"/>
    <xf numFmtId="167" fontId="0" fillId="0" borderId="0" xfId="0" applyNumberFormat="1" applyProtection="1"/>
    <xf numFmtId="49" fontId="0" fillId="0" borderId="0" xfId="0" applyNumberFormat="1" applyBorder="1"/>
    <xf numFmtId="0" fontId="18" fillId="0" borderId="0" xfId="0" applyFont="1"/>
    <xf numFmtId="0" fontId="18" fillId="0" borderId="0" xfId="0" applyFont="1" applyBorder="1"/>
    <xf numFmtId="0" fontId="7" fillId="0" borderId="0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9" fillId="0" borderId="0" xfId="0" applyFont="1" applyFill="1" applyBorder="1"/>
    <xf numFmtId="0" fontId="7" fillId="0" borderId="0" xfId="0" applyFont="1"/>
    <xf numFmtId="0" fontId="18" fillId="0" borderId="0" xfId="0" applyFont="1" applyFill="1" applyBorder="1"/>
    <xf numFmtId="0" fontId="7" fillId="0" borderId="6" xfId="0" applyFont="1" applyFill="1" applyBorder="1"/>
    <xf numFmtId="0" fontId="16" fillId="0" borderId="6" xfId="0" applyFont="1" applyBorder="1"/>
    <xf numFmtId="0" fontId="19" fillId="0" borderId="6" xfId="0" applyFont="1" applyBorder="1"/>
    <xf numFmtId="0" fontId="7" fillId="0" borderId="0" xfId="0" applyFont="1" applyBorder="1" applyAlignment="1" applyProtection="1">
      <alignment horizontal="left"/>
      <protection locked="0" hidden="1"/>
    </xf>
    <xf numFmtId="0" fontId="18" fillId="0" borderId="6" xfId="0" applyFont="1" applyBorder="1"/>
    <xf numFmtId="0" fontId="7" fillId="0" borderId="6" xfId="0" applyFont="1" applyBorder="1"/>
    <xf numFmtId="0" fontId="4" fillId="0" borderId="6" xfId="0" applyFont="1" applyBorder="1"/>
    <xf numFmtId="0" fontId="18" fillId="0" borderId="26" xfId="0" applyFont="1" applyBorder="1"/>
    <xf numFmtId="0" fontId="18" fillId="0" borderId="0" xfId="0" applyFont="1" applyBorder="1" applyProtection="1">
      <protection locked="0" hidden="1"/>
    </xf>
    <xf numFmtId="0" fontId="18" fillId="0" borderId="6" xfId="0" applyFont="1" applyBorder="1" applyProtection="1">
      <protection locked="0" hidden="1"/>
    </xf>
    <xf numFmtId="0" fontId="1" fillId="0" borderId="6" xfId="0" applyFont="1" applyBorder="1" applyProtection="1">
      <protection locked="0" hidden="1"/>
    </xf>
    <xf numFmtId="0" fontId="18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Continuous"/>
    </xf>
    <xf numFmtId="0" fontId="18" fillId="0" borderId="0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8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Continuous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20" fillId="8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6" fillId="0" borderId="30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4" fillId="2" borderId="30" xfId="2" applyFont="1" applyFill="1" applyBorder="1" applyAlignment="1" applyProtection="1">
      <alignment horizontal="center" vertical="center" wrapText="1"/>
      <protection locked="0"/>
    </xf>
    <xf numFmtId="0" fontId="4" fillId="2" borderId="31" xfId="2" applyFont="1" applyFill="1" applyBorder="1" applyAlignment="1" applyProtection="1">
      <alignment horizontal="center" vertical="center" wrapText="1"/>
      <protection locked="0"/>
    </xf>
    <xf numFmtId="0" fontId="4" fillId="2" borderId="32" xfId="2" applyFont="1" applyFill="1" applyBorder="1" applyAlignment="1" applyProtection="1">
      <alignment horizontal="center" vertical="center" wrapText="1"/>
      <protection locked="0"/>
    </xf>
    <xf numFmtId="0" fontId="6" fillId="0" borderId="30" xfId="2" applyFont="1" applyBorder="1" applyAlignment="1">
      <alignment horizontal="left" vertical="center"/>
    </xf>
    <xf numFmtId="0" fontId="7" fillId="0" borderId="31" xfId="2" applyBorder="1" applyAlignment="1">
      <alignment vertical="center"/>
    </xf>
    <xf numFmtId="0" fontId="5" fillId="0" borderId="0" xfId="2" applyFont="1" applyBorder="1" applyAlignment="1">
      <alignment horizontal="right"/>
    </xf>
    <xf numFmtId="0" fontId="5" fillId="0" borderId="8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/>
    </xf>
    <xf numFmtId="0" fontId="5" fillId="10" borderId="8" xfId="2" applyFont="1" applyFill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right"/>
    </xf>
    <xf numFmtId="164" fontId="13" fillId="10" borderId="10" xfId="2" applyNumberFormat="1" applyFont="1" applyFill="1" applyBorder="1" applyAlignment="1">
      <alignment horizontal="center"/>
    </xf>
    <xf numFmtId="171" fontId="11" fillId="12" borderId="10" xfId="2" applyNumberFormat="1" applyFont="1" applyFill="1" applyBorder="1" applyAlignment="1">
      <alignment horizontal="right"/>
    </xf>
    <xf numFmtId="169" fontId="11" fillId="12" borderId="10" xfId="2" applyNumberFormat="1" applyFont="1" applyFill="1" applyBorder="1" applyAlignment="1">
      <alignment horizontal="right"/>
    </xf>
    <xf numFmtId="170" fontId="11" fillId="10" borderId="29" xfId="2" applyNumberFormat="1" applyFont="1" applyFill="1" applyBorder="1" applyAlignment="1">
      <alignment horizontal="center"/>
    </xf>
    <xf numFmtId="170" fontId="11" fillId="10" borderId="27" xfId="2" applyNumberFormat="1" applyFont="1" applyFill="1" applyBorder="1" applyAlignment="1">
      <alignment horizontal="center"/>
    </xf>
    <xf numFmtId="0" fontId="11" fillId="0" borderId="10" xfId="2" applyFont="1" applyBorder="1" applyAlignment="1">
      <alignment horizontal="center" vertical="center" wrapText="1"/>
    </xf>
    <xf numFmtId="14" fontId="7" fillId="0" borderId="0" xfId="2" applyNumberFormat="1" applyAlignment="1">
      <alignment horizontal="center"/>
    </xf>
    <xf numFmtId="0" fontId="5" fillId="0" borderId="8" xfId="2" applyFont="1" applyFill="1" applyBorder="1" applyAlignment="1">
      <alignment horizontal="center" wrapText="1"/>
    </xf>
    <xf numFmtId="49" fontId="6" fillId="2" borderId="30" xfId="2" applyNumberFormat="1" applyFont="1" applyFill="1" applyBorder="1" applyAlignment="1" applyProtection="1">
      <alignment horizontal="center"/>
      <protection locked="0"/>
    </xf>
    <xf numFmtId="49" fontId="6" fillId="2" borderId="31" xfId="2" applyNumberFormat="1" applyFont="1" applyFill="1" applyBorder="1" applyAlignment="1" applyProtection="1">
      <alignment horizontal="center"/>
      <protection locked="0"/>
    </xf>
    <xf numFmtId="49" fontId="6" fillId="2" borderId="32" xfId="2" applyNumberFormat="1" applyFont="1" applyFill="1" applyBorder="1" applyAlignment="1" applyProtection="1">
      <alignment horizontal="center"/>
      <protection locked="0"/>
    </xf>
    <xf numFmtId="49" fontId="11" fillId="2" borderId="30" xfId="2" applyNumberFormat="1" applyFont="1" applyFill="1" applyBorder="1" applyAlignment="1" applyProtection="1">
      <alignment horizontal="center"/>
      <protection locked="0"/>
    </xf>
    <xf numFmtId="0" fontId="11" fillId="2" borderId="31" xfId="2" applyNumberFormat="1" applyFont="1" applyFill="1" applyBorder="1" applyAlignment="1" applyProtection="1">
      <alignment horizontal="center"/>
      <protection locked="0"/>
    </xf>
    <xf numFmtId="0" fontId="11" fillId="2" borderId="32" xfId="2" applyNumberFormat="1" applyFont="1" applyFill="1" applyBorder="1" applyAlignment="1" applyProtection="1">
      <alignment horizontal="center"/>
      <protection locked="0"/>
    </xf>
    <xf numFmtId="0" fontId="11" fillId="0" borderId="29" xfId="2" applyFont="1" applyBorder="1" applyAlignment="1">
      <alignment horizontal="center" vertical="center" wrapText="1"/>
    </xf>
    <xf numFmtId="0" fontId="11" fillId="0" borderId="27" xfId="2" applyFont="1" applyBorder="1" applyAlignment="1">
      <alignment horizontal="center" vertical="center" wrapText="1"/>
    </xf>
    <xf numFmtId="164" fontId="11" fillId="10" borderId="29" xfId="2" applyNumberFormat="1" applyFont="1" applyFill="1" applyBorder="1" applyAlignment="1">
      <alignment horizontal="right"/>
    </xf>
    <xf numFmtId="164" fontId="11" fillId="10" borderId="27" xfId="2" applyNumberFormat="1" applyFont="1" applyFill="1" applyBorder="1" applyAlignment="1">
      <alignment horizontal="right"/>
    </xf>
    <xf numFmtId="0" fontId="11" fillId="10" borderId="29" xfId="2" applyFont="1" applyFill="1" applyBorder="1" applyAlignment="1">
      <alignment horizontal="center" vertical="center" wrapText="1"/>
    </xf>
    <xf numFmtId="0" fontId="11" fillId="10" borderId="27" xfId="2" applyFont="1" applyFill="1" applyBorder="1" applyAlignment="1">
      <alignment horizontal="center" vertical="center" wrapText="1"/>
    </xf>
    <xf numFmtId="0" fontId="11" fillId="0" borderId="30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9" fillId="2" borderId="30" xfId="2" applyNumberFormat="1" applyFont="1" applyFill="1" applyBorder="1" applyAlignment="1" applyProtection="1">
      <alignment horizontal="center" vertical="center" wrapText="1"/>
      <protection locked="0"/>
    </xf>
    <xf numFmtId="0" fontId="9" fillId="2" borderId="31" xfId="2" applyNumberFormat="1" applyFont="1" applyFill="1" applyBorder="1" applyAlignment="1" applyProtection="1">
      <alignment horizontal="center" vertical="center" wrapText="1"/>
      <protection locked="0"/>
    </xf>
    <xf numFmtId="0" fontId="9" fillId="2" borderId="32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30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8" fillId="0" borderId="44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23" fillId="0" borderId="0" xfId="0" applyFont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1" fillId="0" borderId="15" xfId="0" applyFont="1" applyBorder="1" applyAlignment="1" applyProtection="1">
      <alignment horizontal="center" vertical="center" wrapText="1"/>
      <protection hidden="1"/>
    </xf>
    <xf numFmtId="0" fontId="1" fillId="0" borderId="16" xfId="0" applyFont="1" applyBorder="1" applyAlignment="1" applyProtection="1">
      <alignment horizontal="center" vertical="center" wrapText="1"/>
      <protection hidden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0" borderId="41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29" xfId="0" applyFont="1" applyBorder="1" applyAlignment="1" applyProtection="1">
      <alignment horizontal="center" vertical="center" wrapText="1"/>
      <protection hidden="1"/>
    </xf>
    <xf numFmtId="0" fontId="1" fillId="0" borderId="26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wrapText="1"/>
      <protection hidden="1"/>
    </xf>
    <xf numFmtId="0" fontId="1" fillId="12" borderId="41" xfId="0" applyFont="1" applyFill="1" applyBorder="1" applyAlignment="1" applyProtection="1">
      <alignment horizontal="center" vertical="center" wrapText="1"/>
    </xf>
    <xf numFmtId="0" fontId="1" fillId="8" borderId="42" xfId="0" applyFont="1" applyFill="1" applyBorder="1" applyAlignment="1" applyProtection="1">
      <alignment horizontal="center" vertical="center" wrapText="1"/>
    </xf>
    <xf numFmtId="0" fontId="1" fillId="8" borderId="16" xfId="0" applyFont="1" applyFill="1" applyBorder="1" applyAlignment="1" applyProtection="1">
      <alignment horizontal="center" vertical="center" wrapText="1"/>
    </xf>
    <xf numFmtId="0" fontId="1" fillId="12" borderId="14" xfId="0" applyFont="1" applyFill="1" applyBorder="1" applyAlignment="1" applyProtection="1">
      <alignment horizontal="center" vertical="center" wrapText="1"/>
    </xf>
    <xf numFmtId="0" fontId="1" fillId="12" borderId="16" xfId="0" applyFont="1" applyFill="1" applyBorder="1" applyAlignment="1" applyProtection="1">
      <alignment horizontal="center" vertical="center" wrapText="1"/>
    </xf>
    <xf numFmtId="0" fontId="1" fillId="12" borderId="33" xfId="0" applyFont="1" applyFill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  <protection hidden="1"/>
    </xf>
    <xf numFmtId="172" fontId="1" fillId="0" borderId="34" xfId="0" applyNumberFormat="1" applyFont="1" applyBorder="1" applyAlignment="1" applyProtection="1">
      <alignment horizontal="center" vertical="center" wrapText="1"/>
      <protection hidden="1"/>
    </xf>
    <xf numFmtId="172" fontId="1" fillId="0" borderId="35" xfId="0" applyNumberFormat="1" applyFont="1" applyBorder="1" applyAlignment="1" applyProtection="1">
      <alignment horizontal="center" vertical="center" wrapText="1"/>
      <protection hidden="1"/>
    </xf>
    <xf numFmtId="172" fontId="1" fillId="0" borderId="36" xfId="0" applyNumberFormat="1" applyFont="1" applyBorder="1" applyAlignment="1" applyProtection="1">
      <alignment horizontal="center" vertical="center" wrapText="1"/>
      <protection hidden="1"/>
    </xf>
    <xf numFmtId="0" fontId="1" fillId="0" borderId="37" xfId="4" applyFont="1" applyBorder="1" applyAlignment="1" applyProtection="1">
      <alignment horizontal="center" vertical="center" wrapText="1"/>
      <protection hidden="1"/>
    </xf>
    <xf numFmtId="0" fontId="1" fillId="0" borderId="38" xfId="4" applyFont="1" applyBorder="1" applyAlignment="1" applyProtection="1">
      <alignment horizontal="center" vertical="center" wrapText="1"/>
      <protection hidden="1"/>
    </xf>
    <xf numFmtId="0" fontId="1" fillId="0" borderId="39" xfId="4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40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center" vertical="center" wrapText="1"/>
    </xf>
  </cellXfs>
  <cellStyles count="5">
    <cellStyle name="Euro" xfId="1"/>
    <cellStyle name="Standard" xfId="0" builtinId="0"/>
    <cellStyle name="Standard 2" xfId="2"/>
    <cellStyle name="Standard 3" xfId="3"/>
    <cellStyle name="Standard_Tabelle1" xfId="4"/>
  </cellStyles>
  <dxfs count="996"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0" tint="-0.14996795556505021"/>
      </font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0" tint="-0.14996795556505021"/>
      </font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0" tint="-0.14996795556505021"/>
      </font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0" tint="-0.14996795556505021"/>
      </font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0" tint="-0.14996795556505021"/>
      </font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0" tint="-0.14996795556505021"/>
      </font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0" tint="-0.14996795556505021"/>
      </font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0" tint="-0.14996795556505021"/>
      </font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0" tint="-0.14996795556505021"/>
      </font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0" tint="-0.14996795556505021"/>
      </font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0" tint="-0.14996795556505021"/>
      </font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0" tint="-0.14996795556505021"/>
      </font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0" tint="-0.14996795556505021"/>
      </font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0" tint="-0.14996795556505021"/>
      </font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0" tint="-0.14996795556505021"/>
      </font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0" tint="-0.14996795556505021"/>
      </font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0" tint="-0.14996795556505021"/>
      </font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0" tint="-0.14996795556505021"/>
      </font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0" tint="-0.14996795556505021"/>
      </font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rgb="FFFF0000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0" tint="-0.14996795556505021"/>
      </font>
    </dxf>
    <dxf>
      <fill>
        <patternFill>
          <bgColor theme="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3499862666707357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133350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43</xdr:row>
          <xdr:rowOff>142875</xdr:rowOff>
        </xdr:from>
        <xdr:to>
          <xdr:col>2</xdr:col>
          <xdr:colOff>457200</xdr:colOff>
          <xdr:row>45</xdr:row>
          <xdr:rowOff>66675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43</xdr:row>
          <xdr:rowOff>142875</xdr:rowOff>
        </xdr:from>
        <xdr:to>
          <xdr:col>2</xdr:col>
          <xdr:colOff>457200</xdr:colOff>
          <xdr:row>45</xdr:row>
          <xdr:rowOff>66675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39939" name="Check Box 3" hidden="1">
              <a:extLst>
                <a:ext uri="{63B3BB69-23CF-44E3-9099-C40C66FF867C}">
                  <a14:compatExt spid="_x0000_s39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3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3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3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43010" name="Check Box 2" hidden="1">
              <a:extLst>
                <a:ext uri="{63B3BB69-23CF-44E3-9099-C40C66FF867C}">
                  <a14:compatExt spid="_x0000_s4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4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44034" name="Check Box 2" hidden="1">
              <a:extLst>
                <a:ext uri="{63B3BB69-23CF-44E3-9099-C40C66FF867C}">
                  <a14:compatExt spid="_x0000_s44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142875</xdr:rowOff>
        </xdr:from>
        <xdr:to>
          <xdr:col>2</xdr:col>
          <xdr:colOff>409575</xdr:colOff>
          <xdr:row>45</xdr:row>
          <xdr:rowOff>66675</xdr:rowOff>
        </xdr:to>
        <xdr:sp macro="" textlink="">
          <xdr:nvSpPr>
            <xdr:cNvPr id="44035" name="Check Box 3" hidden="1">
              <a:extLst>
                <a:ext uri="{63B3BB69-23CF-44E3-9099-C40C66FF867C}">
                  <a14:compatExt spid="_x0000_s44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Relationship Id="rId4" Type="http://schemas.openxmlformats.org/officeDocument/2006/relationships/ctrlProp" Target="../ctrlProps/ctrlProp2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Relationship Id="rId4" Type="http://schemas.openxmlformats.org/officeDocument/2006/relationships/ctrlProp" Target="../ctrlProps/ctrlProp2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Relationship Id="rId4" Type="http://schemas.openxmlformats.org/officeDocument/2006/relationships/ctrlProp" Target="../ctrlProps/ctrlProp2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2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Relationship Id="rId4" Type="http://schemas.openxmlformats.org/officeDocument/2006/relationships/ctrlProp" Target="../ctrlProps/ctrlProp24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25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Relationship Id="rId4" Type="http://schemas.openxmlformats.org/officeDocument/2006/relationships/ctrlProp" Target="../ctrlProps/ctrlProp26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Relationship Id="rId4" Type="http://schemas.openxmlformats.org/officeDocument/2006/relationships/ctrlProp" Target="../ctrlProps/ctrlProp27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Relationship Id="rId4" Type="http://schemas.openxmlformats.org/officeDocument/2006/relationships/ctrlProp" Target="../ctrlProps/ctrlProp2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Relationship Id="rId4" Type="http://schemas.openxmlformats.org/officeDocument/2006/relationships/ctrlProp" Target="../ctrlProps/ctrlProp29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Relationship Id="rId5" Type="http://schemas.openxmlformats.org/officeDocument/2006/relationships/ctrlProp" Target="../ctrlProps/ctrlProp31.xml"/><Relationship Id="rId4" Type="http://schemas.openxmlformats.org/officeDocument/2006/relationships/ctrlProp" Target="../ctrlProps/ctrlProp30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Relationship Id="rId4" Type="http://schemas.openxmlformats.org/officeDocument/2006/relationships/ctrlProp" Target="../ctrlProps/ctrlProp32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Relationship Id="rId4" Type="http://schemas.openxmlformats.org/officeDocument/2006/relationships/ctrlProp" Target="../ctrlProps/ctrlProp33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Relationship Id="rId4" Type="http://schemas.openxmlformats.org/officeDocument/2006/relationships/ctrlProp" Target="../ctrlProps/ctrlProp3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Relationship Id="rId4" Type="http://schemas.openxmlformats.org/officeDocument/2006/relationships/ctrlProp" Target="../ctrlProps/ctrlProp35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Relationship Id="rId4" Type="http://schemas.openxmlformats.org/officeDocument/2006/relationships/ctrlProp" Target="../ctrlProps/ctrlProp36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Relationship Id="rId5" Type="http://schemas.openxmlformats.org/officeDocument/2006/relationships/ctrlProp" Target="../ctrlProps/ctrlProp38.xml"/><Relationship Id="rId4" Type="http://schemas.openxmlformats.org/officeDocument/2006/relationships/ctrlProp" Target="../ctrlProps/ctrlProp37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Relationship Id="rId4" Type="http://schemas.openxmlformats.org/officeDocument/2006/relationships/ctrlProp" Target="../ctrlProps/ctrlProp39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Relationship Id="rId4" Type="http://schemas.openxmlformats.org/officeDocument/2006/relationships/ctrlProp" Target="../ctrlProps/ctrlProp40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Relationship Id="rId4" Type="http://schemas.openxmlformats.org/officeDocument/2006/relationships/ctrlProp" Target="../ctrlProps/ctrlProp4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Relationship Id="rId5" Type="http://schemas.openxmlformats.org/officeDocument/2006/relationships/ctrlProp" Target="../ctrlProps/ctrlProp43.xml"/><Relationship Id="rId4" Type="http://schemas.openxmlformats.org/officeDocument/2006/relationships/ctrlProp" Target="../ctrlProps/ctrlProp4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K86"/>
  <sheetViews>
    <sheetView workbookViewId="0">
      <selection activeCell="F19" sqref="F19"/>
    </sheetView>
  </sheetViews>
  <sheetFormatPr baseColWidth="10" defaultRowHeight="15" x14ac:dyDescent="0.25"/>
  <cols>
    <col min="1" max="1" width="2.85546875" bestFit="1" customWidth="1"/>
    <col min="2" max="2" width="27.42578125" bestFit="1" customWidth="1"/>
    <col min="3" max="3" width="37.85546875" bestFit="1" customWidth="1"/>
    <col min="4" max="4" width="7.5703125" bestFit="1" customWidth="1"/>
    <col min="5" max="5" width="8.42578125" customWidth="1"/>
    <col min="6" max="6" width="8.42578125" style="94" customWidth="1"/>
    <col min="7" max="7" width="6" bestFit="1" customWidth="1"/>
    <col min="8" max="8" width="27.42578125" customWidth="1"/>
    <col min="10" max="10" width="1.42578125" bestFit="1" customWidth="1"/>
  </cols>
  <sheetData>
    <row r="1" spans="2:11" ht="15.75" thickBot="1" x14ac:dyDescent="0.3"/>
    <row r="2" spans="2:11" x14ac:dyDescent="0.25">
      <c r="B2" s="61" t="s">
        <v>18</v>
      </c>
      <c r="C2" s="62"/>
      <c r="D2" s="62" t="s">
        <v>34</v>
      </c>
      <c r="E2" s="62"/>
      <c r="F2" s="95"/>
      <c r="G2" s="63"/>
      <c r="H2" s="9"/>
    </row>
    <row r="3" spans="2:11" x14ac:dyDescent="0.25">
      <c r="B3" s="64"/>
      <c r="C3" s="9"/>
      <c r="D3" s="9" t="s">
        <v>46</v>
      </c>
      <c r="E3" s="9" t="s">
        <v>35</v>
      </c>
      <c r="F3" s="11"/>
      <c r="G3" s="65"/>
      <c r="H3" s="9"/>
    </row>
    <row r="4" spans="2:11" x14ac:dyDescent="0.25">
      <c r="B4" s="64"/>
      <c r="C4" s="9"/>
      <c r="D4" s="227" t="s">
        <v>47</v>
      </c>
      <c r="E4" s="227"/>
      <c r="F4" s="228" t="s">
        <v>48</v>
      </c>
      <c r="G4" s="229"/>
      <c r="H4" s="9"/>
    </row>
    <row r="5" spans="2:11" x14ac:dyDescent="0.25">
      <c r="B5" s="26"/>
      <c r="C5" s="66" t="s">
        <v>7</v>
      </c>
      <c r="D5" s="60">
        <v>0</v>
      </c>
      <c r="E5" s="9"/>
      <c r="F5" s="11"/>
      <c r="G5" s="65"/>
      <c r="H5" s="9"/>
    </row>
    <row r="6" spans="2:11" x14ac:dyDescent="0.25">
      <c r="B6" s="26"/>
      <c r="C6" s="105" t="str">
        <f t="shared" ref="C6:C11" si="0">+"KW "&amp;H6&amp;"   "&amp;+TEXT(I6,"TT.MM.JJJJ")&amp;J6&amp;TEXT(K6,"TT.MM.JJJJ")</f>
        <v>KW 35-39   29.08.2022-30.09.2022</v>
      </c>
      <c r="D6" s="109">
        <f>+E6*2</f>
        <v>10</v>
      </c>
      <c r="E6" s="75">
        <v>5</v>
      </c>
      <c r="F6" s="109">
        <v>10</v>
      </c>
      <c r="G6" s="96">
        <v>5</v>
      </c>
      <c r="H6" s="9" t="s">
        <v>74</v>
      </c>
      <c r="I6" s="107">
        <v>44802</v>
      </c>
      <c r="J6" t="s">
        <v>41</v>
      </c>
      <c r="K6" s="107">
        <v>44834</v>
      </c>
    </row>
    <row r="7" spans="2:11" x14ac:dyDescent="0.25">
      <c r="B7" s="26"/>
      <c r="C7" s="105" t="str">
        <f t="shared" si="0"/>
        <v>KW 42-51   17.10.2022-22.12.2022</v>
      </c>
      <c r="D7" s="109">
        <f t="shared" ref="D7:D13" si="1">+E7*2</f>
        <v>20</v>
      </c>
      <c r="E7" s="75">
        <v>10</v>
      </c>
      <c r="F7" s="109">
        <v>20</v>
      </c>
      <c r="G7" s="96">
        <v>10</v>
      </c>
      <c r="H7" s="9" t="s">
        <v>75</v>
      </c>
      <c r="I7" s="107">
        <v>44851</v>
      </c>
      <c r="J7" t="s">
        <v>41</v>
      </c>
      <c r="K7" s="107">
        <v>44917</v>
      </c>
    </row>
    <row r="8" spans="2:11" x14ac:dyDescent="0.25">
      <c r="B8" s="26"/>
      <c r="C8" s="105" t="str">
        <f t="shared" si="0"/>
        <v>KW 02-07   09.01.2023-17.02.2023</v>
      </c>
      <c r="D8" s="109">
        <f t="shared" si="1"/>
        <v>12</v>
      </c>
      <c r="E8" s="75">
        <v>6</v>
      </c>
      <c r="F8" s="109">
        <v>12</v>
      </c>
      <c r="G8" s="96">
        <v>6</v>
      </c>
      <c r="H8" s="192" t="s">
        <v>76</v>
      </c>
      <c r="I8" s="107">
        <v>44935</v>
      </c>
      <c r="J8" t="s">
        <v>41</v>
      </c>
      <c r="K8" s="107">
        <v>44974</v>
      </c>
    </row>
    <row r="9" spans="2:11" x14ac:dyDescent="0.25">
      <c r="B9" s="26"/>
      <c r="C9" s="105" t="str">
        <f t="shared" si="0"/>
        <v>KW 08-13   20.02.2023-31.03.2023</v>
      </c>
      <c r="D9" s="109">
        <f t="shared" si="1"/>
        <v>12</v>
      </c>
      <c r="E9" s="75">
        <v>6</v>
      </c>
      <c r="F9" s="109">
        <v>12</v>
      </c>
      <c r="G9" s="96">
        <v>6</v>
      </c>
      <c r="H9" s="192" t="s">
        <v>77</v>
      </c>
      <c r="I9" s="107">
        <v>44977</v>
      </c>
      <c r="J9" t="s">
        <v>41</v>
      </c>
      <c r="K9" s="107">
        <v>45016</v>
      </c>
    </row>
    <row r="10" spans="2:11" x14ac:dyDescent="0.25">
      <c r="B10" s="64"/>
      <c r="C10" s="105" t="str">
        <f t="shared" si="0"/>
        <v>KW 16-19   17.04.2023-12.05.2023</v>
      </c>
      <c r="D10" s="109">
        <f t="shared" si="1"/>
        <v>8</v>
      </c>
      <c r="E10" s="75">
        <v>4</v>
      </c>
      <c r="F10" s="109">
        <v>8</v>
      </c>
      <c r="G10" s="96">
        <v>4</v>
      </c>
      <c r="H10" s="9" t="s">
        <v>78</v>
      </c>
      <c r="I10" s="107">
        <v>45033</v>
      </c>
      <c r="J10" t="s">
        <v>41</v>
      </c>
      <c r="K10" s="107">
        <v>45058</v>
      </c>
    </row>
    <row r="11" spans="2:11" x14ac:dyDescent="0.25">
      <c r="B11" s="64"/>
      <c r="C11" s="105" t="str">
        <f t="shared" si="0"/>
        <v>KW 20-24   15.05.2023-16.06.2023</v>
      </c>
      <c r="D11" s="109">
        <f t="shared" si="1"/>
        <v>10</v>
      </c>
      <c r="E11" s="75">
        <v>5</v>
      </c>
      <c r="F11" s="109">
        <v>10</v>
      </c>
      <c r="G11" s="96">
        <v>5</v>
      </c>
      <c r="H11" t="s">
        <v>79</v>
      </c>
      <c r="I11" s="107">
        <v>45061</v>
      </c>
      <c r="J11" t="s">
        <v>41</v>
      </c>
      <c r="K11" s="107">
        <v>45093</v>
      </c>
    </row>
    <row r="12" spans="2:11" x14ac:dyDescent="0.25">
      <c r="B12" s="64"/>
      <c r="C12" s="76"/>
      <c r="D12" s="11">
        <f t="shared" si="1"/>
        <v>0</v>
      </c>
      <c r="E12" s="76">
        <v>0</v>
      </c>
      <c r="F12" s="109">
        <v>0</v>
      </c>
      <c r="G12" s="96">
        <v>0</v>
      </c>
      <c r="I12" s="108"/>
      <c r="K12" s="108"/>
    </row>
    <row r="13" spans="2:11" ht="15.75" thickBot="1" x14ac:dyDescent="0.3">
      <c r="B13" s="67"/>
      <c r="C13" s="77"/>
      <c r="D13" s="106">
        <f t="shared" si="1"/>
        <v>0</v>
      </c>
      <c r="E13" s="77">
        <v>0</v>
      </c>
      <c r="F13" s="110">
        <v>0</v>
      </c>
      <c r="G13" s="97">
        <v>0</v>
      </c>
      <c r="H13" s="9"/>
      <c r="I13" s="107"/>
      <c r="K13" s="107"/>
    </row>
    <row r="14" spans="2:11" ht="15.75" thickBot="1" x14ac:dyDescent="0.3">
      <c r="I14" s="93"/>
      <c r="K14" s="93"/>
    </row>
    <row r="15" spans="2:11" x14ac:dyDescent="0.25">
      <c r="C15" s="61" t="s">
        <v>20</v>
      </c>
      <c r="D15" s="62"/>
      <c r="E15" s="63"/>
      <c r="F15" s="11"/>
    </row>
    <row r="16" spans="2:11" x14ac:dyDescent="0.25">
      <c r="C16" s="64"/>
      <c r="D16" s="9"/>
      <c r="E16" s="65" t="s">
        <v>27</v>
      </c>
      <c r="F16" s="11"/>
      <c r="H16" s="226" t="s">
        <v>56</v>
      </c>
    </row>
    <row r="17" spans="1:8" x14ac:dyDescent="0.25">
      <c r="C17" s="64" t="s">
        <v>21</v>
      </c>
      <c r="D17" s="69">
        <v>0.2</v>
      </c>
      <c r="E17" s="78">
        <v>0.41</v>
      </c>
      <c r="F17" s="128">
        <v>3</v>
      </c>
      <c r="H17" s="226"/>
    </row>
    <row r="18" spans="1:8" x14ac:dyDescent="0.25">
      <c r="C18" s="64" t="s">
        <v>22</v>
      </c>
      <c r="D18" s="69">
        <v>0.2</v>
      </c>
      <c r="E18" s="78">
        <v>0.4</v>
      </c>
      <c r="F18" s="128">
        <v>5</v>
      </c>
      <c r="H18" s="226"/>
    </row>
    <row r="19" spans="1:8" x14ac:dyDescent="0.25">
      <c r="C19" s="64" t="s">
        <v>25</v>
      </c>
      <c r="D19" s="69">
        <v>0.25</v>
      </c>
      <c r="E19" s="78">
        <v>0.53</v>
      </c>
      <c r="F19" s="128">
        <v>1</v>
      </c>
      <c r="H19" s="226"/>
    </row>
    <row r="20" spans="1:8" x14ac:dyDescent="0.25">
      <c r="C20" s="64" t="s">
        <v>26</v>
      </c>
      <c r="D20" s="69">
        <v>0.25</v>
      </c>
      <c r="E20" s="78">
        <v>0.5</v>
      </c>
      <c r="F20" s="128">
        <v>2</v>
      </c>
      <c r="H20" s="226"/>
    </row>
    <row r="21" spans="1:8" x14ac:dyDescent="0.25">
      <c r="C21" s="64" t="s">
        <v>23</v>
      </c>
      <c r="D21" s="69">
        <v>0.15</v>
      </c>
      <c r="E21" s="78">
        <v>0.41</v>
      </c>
      <c r="F21" s="128">
        <v>4</v>
      </c>
    </row>
    <row r="22" spans="1:8" ht="15.75" thickBot="1" x14ac:dyDescent="0.3">
      <c r="C22" s="67" t="s">
        <v>24</v>
      </c>
      <c r="D22" s="70">
        <v>0.15</v>
      </c>
      <c r="E22" s="79">
        <v>0.4</v>
      </c>
      <c r="F22" s="128">
        <v>6</v>
      </c>
    </row>
    <row r="24" spans="1:8" ht="15.75" thickBot="1" x14ac:dyDescent="0.3"/>
    <row r="25" spans="1:8" x14ac:dyDescent="0.25">
      <c r="B25" s="72" t="s">
        <v>32</v>
      </c>
      <c r="C25" s="62"/>
      <c r="D25" s="62" t="s">
        <v>36</v>
      </c>
      <c r="E25" s="63" t="s">
        <v>33</v>
      </c>
      <c r="F25" s="11"/>
    </row>
    <row r="26" spans="1:8" x14ac:dyDescent="0.25">
      <c r="A26">
        <v>1</v>
      </c>
      <c r="B26" s="80" t="str">
        <f>+$C$6</f>
        <v>KW 35-39   29.08.2022-30.09.2022</v>
      </c>
      <c r="C26" s="9" t="str">
        <f>+B26&amp;" - "&amp;D26</f>
        <v>KW 35-39   29.08.2022-30.09.2022 - 1</v>
      </c>
      <c r="D26">
        <v>1</v>
      </c>
      <c r="E26" s="82">
        <v>35</v>
      </c>
      <c r="F26" s="111"/>
    </row>
    <row r="27" spans="1:8" x14ac:dyDescent="0.25">
      <c r="A27">
        <v>2</v>
      </c>
      <c r="B27" s="80" t="str">
        <f>+$C$6</f>
        <v>KW 35-39   29.08.2022-30.09.2022</v>
      </c>
      <c r="C27" s="9" t="str">
        <f t="shared" ref="C27:C77" si="2">+B27&amp;" - "&amp;D27</f>
        <v>KW 35-39   29.08.2022-30.09.2022 - 2</v>
      </c>
      <c r="D27">
        <f>+IF(B27=B26,D26+1,1)</f>
        <v>2</v>
      </c>
      <c r="E27" s="82">
        <f>+E26+1</f>
        <v>36</v>
      </c>
      <c r="F27" s="111"/>
    </row>
    <row r="28" spans="1:8" x14ac:dyDescent="0.25">
      <c r="A28">
        <v>3</v>
      </c>
      <c r="B28" s="80" t="str">
        <f>+$C$6</f>
        <v>KW 35-39   29.08.2022-30.09.2022</v>
      </c>
      <c r="C28" s="9" t="str">
        <f t="shared" si="2"/>
        <v>KW 35-39   29.08.2022-30.09.2022 - 3</v>
      </c>
      <c r="D28">
        <f t="shared" ref="D28:D77" si="3">+IF(B28=B27,D27+1,1)</f>
        <v>3</v>
      </c>
      <c r="E28" s="82">
        <f t="shared" ref="E28:E72" si="4">+E27+1</f>
        <v>37</v>
      </c>
      <c r="F28" s="111"/>
    </row>
    <row r="29" spans="1:8" x14ac:dyDescent="0.25">
      <c r="A29">
        <v>4</v>
      </c>
      <c r="B29" s="80" t="str">
        <f>+$C$6</f>
        <v>KW 35-39   29.08.2022-30.09.2022</v>
      </c>
      <c r="C29" s="9" t="str">
        <f t="shared" si="2"/>
        <v>KW 35-39   29.08.2022-30.09.2022 - 4</v>
      </c>
      <c r="D29">
        <f t="shared" si="3"/>
        <v>4</v>
      </c>
      <c r="E29" s="82">
        <f t="shared" si="4"/>
        <v>38</v>
      </c>
      <c r="F29" s="111"/>
    </row>
    <row r="30" spans="1:8" x14ac:dyDescent="0.25">
      <c r="A30">
        <v>5</v>
      </c>
      <c r="B30" s="80" t="str">
        <f>+$C$6</f>
        <v>KW 35-39   29.08.2022-30.09.2022</v>
      </c>
      <c r="C30" s="9" t="str">
        <f t="shared" si="2"/>
        <v>KW 35-39   29.08.2022-30.09.2022 - 5</v>
      </c>
      <c r="D30">
        <f t="shared" si="3"/>
        <v>5</v>
      </c>
      <c r="E30" s="82">
        <f t="shared" si="4"/>
        <v>39</v>
      </c>
      <c r="F30" s="111"/>
    </row>
    <row r="31" spans="1:8" x14ac:dyDescent="0.25">
      <c r="A31">
        <v>6</v>
      </c>
      <c r="B31" s="80"/>
      <c r="C31" s="9" t="str">
        <f t="shared" si="2"/>
        <v xml:space="preserve"> - 1</v>
      </c>
      <c r="D31">
        <f t="shared" si="3"/>
        <v>1</v>
      </c>
      <c r="E31" s="82">
        <f t="shared" si="4"/>
        <v>40</v>
      </c>
      <c r="F31" s="108" t="s">
        <v>42</v>
      </c>
    </row>
    <row r="32" spans="1:8" x14ac:dyDescent="0.25">
      <c r="A32">
        <v>7</v>
      </c>
      <c r="B32" s="80"/>
      <c r="C32" s="9" t="str">
        <f t="shared" si="2"/>
        <v xml:space="preserve"> - 2</v>
      </c>
      <c r="D32">
        <f t="shared" si="3"/>
        <v>2</v>
      </c>
      <c r="E32" s="82">
        <f t="shared" si="4"/>
        <v>41</v>
      </c>
      <c r="F32" s="108" t="s">
        <v>42</v>
      </c>
    </row>
    <row r="33" spans="1:11" x14ac:dyDescent="0.25">
      <c r="A33">
        <v>8</v>
      </c>
      <c r="B33" s="80" t="str">
        <f t="shared" ref="B33:B40" si="5">+$C$7</f>
        <v>KW 42-51   17.10.2022-22.12.2022</v>
      </c>
      <c r="C33" s="9" t="str">
        <f t="shared" si="2"/>
        <v>KW 42-51   17.10.2022-22.12.2022 - 1</v>
      </c>
      <c r="D33">
        <f t="shared" si="3"/>
        <v>1</v>
      </c>
      <c r="E33" s="82">
        <f t="shared" si="4"/>
        <v>42</v>
      </c>
      <c r="F33" s="108"/>
    </row>
    <row r="34" spans="1:11" x14ac:dyDescent="0.25">
      <c r="A34">
        <v>9</v>
      </c>
      <c r="B34" s="80" t="str">
        <f t="shared" si="5"/>
        <v>KW 42-51   17.10.2022-22.12.2022</v>
      </c>
      <c r="C34" s="9" t="str">
        <f t="shared" si="2"/>
        <v>KW 42-51   17.10.2022-22.12.2022 - 2</v>
      </c>
      <c r="D34">
        <f t="shared" si="3"/>
        <v>2</v>
      </c>
      <c r="E34" s="82">
        <f t="shared" si="4"/>
        <v>43</v>
      </c>
      <c r="F34" s="108"/>
    </row>
    <row r="35" spans="1:11" x14ac:dyDescent="0.25">
      <c r="A35">
        <v>10</v>
      </c>
      <c r="B35" s="80" t="str">
        <f t="shared" si="5"/>
        <v>KW 42-51   17.10.2022-22.12.2022</v>
      </c>
      <c r="C35" s="9" t="str">
        <f t="shared" si="2"/>
        <v>KW 42-51   17.10.2022-22.12.2022 - 3</v>
      </c>
      <c r="D35">
        <f t="shared" si="3"/>
        <v>3</v>
      </c>
      <c r="E35" s="82">
        <f t="shared" si="4"/>
        <v>44</v>
      </c>
      <c r="F35" s="108"/>
      <c r="H35" s="10"/>
      <c r="I35" s="93"/>
      <c r="K35" s="93"/>
    </row>
    <row r="36" spans="1:11" x14ac:dyDescent="0.25">
      <c r="A36">
        <v>11</v>
      </c>
      <c r="B36" s="80" t="str">
        <f t="shared" si="5"/>
        <v>KW 42-51   17.10.2022-22.12.2022</v>
      </c>
      <c r="C36" s="9" t="str">
        <f t="shared" si="2"/>
        <v>KW 42-51   17.10.2022-22.12.2022 - 4</v>
      </c>
      <c r="D36">
        <f t="shared" si="3"/>
        <v>4</v>
      </c>
      <c r="E36" s="82">
        <f t="shared" si="4"/>
        <v>45</v>
      </c>
      <c r="F36" s="108"/>
      <c r="H36" s="10"/>
      <c r="I36" s="93"/>
      <c r="K36" s="93"/>
    </row>
    <row r="37" spans="1:11" x14ac:dyDescent="0.25">
      <c r="A37">
        <v>12</v>
      </c>
      <c r="B37" s="80" t="str">
        <f t="shared" si="5"/>
        <v>KW 42-51   17.10.2022-22.12.2022</v>
      </c>
      <c r="C37" s="9" t="str">
        <f t="shared" si="2"/>
        <v>KW 42-51   17.10.2022-22.12.2022 - 5</v>
      </c>
      <c r="D37">
        <f t="shared" si="3"/>
        <v>5</v>
      </c>
      <c r="E37" s="82">
        <f t="shared" si="4"/>
        <v>46</v>
      </c>
      <c r="F37" s="108"/>
      <c r="H37" s="10"/>
      <c r="I37" s="93"/>
      <c r="K37" s="93"/>
    </row>
    <row r="38" spans="1:11" x14ac:dyDescent="0.25">
      <c r="A38">
        <v>13</v>
      </c>
      <c r="B38" s="80" t="str">
        <f t="shared" si="5"/>
        <v>KW 42-51   17.10.2022-22.12.2022</v>
      </c>
      <c r="C38" s="9" t="str">
        <f t="shared" si="2"/>
        <v>KW 42-51   17.10.2022-22.12.2022 - 6</v>
      </c>
      <c r="D38">
        <f t="shared" si="3"/>
        <v>6</v>
      </c>
      <c r="E38" s="82">
        <f t="shared" si="4"/>
        <v>47</v>
      </c>
      <c r="F38" s="108"/>
      <c r="H38" s="112"/>
      <c r="I38" s="93"/>
      <c r="K38" s="93"/>
    </row>
    <row r="39" spans="1:11" x14ac:dyDescent="0.25">
      <c r="A39">
        <v>14</v>
      </c>
      <c r="B39" s="80" t="str">
        <f t="shared" si="5"/>
        <v>KW 42-51   17.10.2022-22.12.2022</v>
      </c>
      <c r="C39" s="9" t="str">
        <f t="shared" si="2"/>
        <v>KW 42-51   17.10.2022-22.12.2022 - 7</v>
      </c>
      <c r="D39">
        <f t="shared" si="3"/>
        <v>7</v>
      </c>
      <c r="E39" s="82">
        <f t="shared" si="4"/>
        <v>48</v>
      </c>
      <c r="F39" s="108"/>
    </row>
    <row r="40" spans="1:11" x14ac:dyDescent="0.25">
      <c r="A40">
        <v>15</v>
      </c>
      <c r="B40" s="80" t="str">
        <f t="shared" si="5"/>
        <v>KW 42-51   17.10.2022-22.12.2022</v>
      </c>
      <c r="C40" s="9" t="str">
        <f t="shared" si="2"/>
        <v>KW 42-51   17.10.2022-22.12.2022 - 8</v>
      </c>
      <c r="D40">
        <f t="shared" si="3"/>
        <v>8</v>
      </c>
      <c r="E40" s="82">
        <f t="shared" si="4"/>
        <v>49</v>
      </c>
      <c r="F40" s="108"/>
    </row>
    <row r="41" spans="1:11" x14ac:dyDescent="0.25">
      <c r="A41">
        <v>16</v>
      </c>
      <c r="B41" s="80" t="str">
        <f>+$C$7</f>
        <v>KW 42-51   17.10.2022-22.12.2022</v>
      </c>
      <c r="C41" s="9" t="str">
        <f t="shared" si="2"/>
        <v>KW 42-51   17.10.2022-22.12.2022 - 9</v>
      </c>
      <c r="D41">
        <f t="shared" si="3"/>
        <v>9</v>
      </c>
      <c r="E41" s="82">
        <f t="shared" si="4"/>
        <v>50</v>
      </c>
      <c r="F41" s="108"/>
    </row>
    <row r="42" spans="1:11" x14ac:dyDescent="0.25">
      <c r="A42">
        <v>17</v>
      </c>
      <c r="B42" s="80" t="str">
        <f>+$C$7</f>
        <v>KW 42-51   17.10.2022-22.12.2022</v>
      </c>
      <c r="C42" s="9" t="str">
        <f t="shared" si="2"/>
        <v>KW 42-51   17.10.2022-22.12.2022 - 10</v>
      </c>
      <c r="D42">
        <f t="shared" si="3"/>
        <v>10</v>
      </c>
      <c r="E42" s="82">
        <f t="shared" si="4"/>
        <v>51</v>
      </c>
      <c r="F42" s="108"/>
    </row>
    <row r="43" spans="1:11" x14ac:dyDescent="0.25">
      <c r="A43">
        <v>18</v>
      </c>
      <c r="B43" s="80"/>
      <c r="C43" s="9" t="str">
        <f t="shared" si="2"/>
        <v xml:space="preserve"> - 1</v>
      </c>
      <c r="D43">
        <f t="shared" si="3"/>
        <v>1</v>
      </c>
      <c r="E43" s="82">
        <v>1</v>
      </c>
      <c r="F43" s="108" t="s">
        <v>42</v>
      </c>
    </row>
    <row r="44" spans="1:11" x14ac:dyDescent="0.25">
      <c r="B44" s="80" t="str">
        <f t="shared" ref="B44:B49" si="6">+$C$8</f>
        <v>KW 02-07   09.01.2023-17.02.2023</v>
      </c>
      <c r="C44" s="9" t="str">
        <f t="shared" si="2"/>
        <v>KW 02-07   09.01.2023-17.02.2023 - 1</v>
      </c>
      <c r="D44">
        <f t="shared" si="3"/>
        <v>1</v>
      </c>
      <c r="E44" s="82">
        <f t="shared" si="4"/>
        <v>2</v>
      </c>
      <c r="F44" s="108"/>
    </row>
    <row r="45" spans="1:11" x14ac:dyDescent="0.25">
      <c r="B45" s="80" t="str">
        <f t="shared" si="6"/>
        <v>KW 02-07   09.01.2023-17.02.2023</v>
      </c>
      <c r="C45" s="9" t="str">
        <f t="shared" si="2"/>
        <v>KW 02-07   09.01.2023-17.02.2023 - 2</v>
      </c>
      <c r="D45">
        <f t="shared" si="3"/>
        <v>2</v>
      </c>
      <c r="E45" s="82">
        <f t="shared" si="4"/>
        <v>3</v>
      </c>
      <c r="F45" s="108"/>
    </row>
    <row r="46" spans="1:11" x14ac:dyDescent="0.25">
      <c r="B46" s="80" t="str">
        <f t="shared" si="6"/>
        <v>KW 02-07   09.01.2023-17.02.2023</v>
      </c>
      <c r="C46" s="9" t="str">
        <f t="shared" si="2"/>
        <v>KW 02-07   09.01.2023-17.02.2023 - 3</v>
      </c>
      <c r="D46">
        <f t="shared" si="3"/>
        <v>3</v>
      </c>
      <c r="E46" s="82">
        <f t="shared" si="4"/>
        <v>4</v>
      </c>
      <c r="F46" s="108"/>
    </row>
    <row r="47" spans="1:11" x14ac:dyDescent="0.25">
      <c r="B47" s="80" t="str">
        <f t="shared" si="6"/>
        <v>KW 02-07   09.01.2023-17.02.2023</v>
      </c>
      <c r="C47" s="9" t="str">
        <f t="shared" si="2"/>
        <v>KW 02-07   09.01.2023-17.02.2023 - 4</v>
      </c>
      <c r="D47">
        <f t="shared" si="3"/>
        <v>4</v>
      </c>
      <c r="E47" s="82">
        <f t="shared" si="4"/>
        <v>5</v>
      </c>
      <c r="F47" s="108"/>
    </row>
    <row r="48" spans="1:11" x14ac:dyDescent="0.25">
      <c r="B48" s="80" t="str">
        <f t="shared" si="6"/>
        <v>KW 02-07   09.01.2023-17.02.2023</v>
      </c>
      <c r="C48" s="9" t="str">
        <f t="shared" si="2"/>
        <v>KW 02-07   09.01.2023-17.02.2023 - 5</v>
      </c>
      <c r="D48">
        <f t="shared" si="3"/>
        <v>5</v>
      </c>
      <c r="E48" s="82">
        <f t="shared" si="4"/>
        <v>6</v>
      </c>
      <c r="F48" s="108"/>
    </row>
    <row r="49" spans="2:6" x14ac:dyDescent="0.25">
      <c r="B49" s="80" t="str">
        <f t="shared" si="6"/>
        <v>KW 02-07   09.01.2023-17.02.2023</v>
      </c>
      <c r="C49" s="9" t="str">
        <f t="shared" si="2"/>
        <v>KW 02-07   09.01.2023-17.02.2023 - 6</v>
      </c>
      <c r="D49">
        <f t="shared" si="3"/>
        <v>6</v>
      </c>
      <c r="E49" s="82">
        <f t="shared" si="4"/>
        <v>7</v>
      </c>
      <c r="F49" s="108"/>
    </row>
    <row r="50" spans="2:6" x14ac:dyDescent="0.25">
      <c r="B50" s="80" t="str">
        <f t="shared" ref="B50:B55" si="7">+$C$9</f>
        <v>KW 08-13   20.02.2023-31.03.2023</v>
      </c>
      <c r="C50" s="9" t="str">
        <f t="shared" si="2"/>
        <v>KW 08-13   20.02.2023-31.03.2023 - 1</v>
      </c>
      <c r="D50">
        <f t="shared" si="3"/>
        <v>1</v>
      </c>
      <c r="E50" s="82">
        <f t="shared" si="4"/>
        <v>8</v>
      </c>
      <c r="F50" s="108"/>
    </row>
    <row r="51" spans="2:6" x14ac:dyDescent="0.25">
      <c r="B51" s="80" t="str">
        <f t="shared" si="7"/>
        <v>KW 08-13   20.02.2023-31.03.2023</v>
      </c>
      <c r="C51" s="9" t="str">
        <f t="shared" si="2"/>
        <v>KW 08-13   20.02.2023-31.03.2023 - 2</v>
      </c>
      <c r="D51">
        <f t="shared" si="3"/>
        <v>2</v>
      </c>
      <c r="E51" s="82">
        <f t="shared" si="4"/>
        <v>9</v>
      </c>
      <c r="F51" s="108"/>
    </row>
    <row r="52" spans="2:6" x14ac:dyDescent="0.25">
      <c r="B52" s="80" t="str">
        <f t="shared" si="7"/>
        <v>KW 08-13   20.02.2023-31.03.2023</v>
      </c>
      <c r="C52" s="9" t="str">
        <f t="shared" si="2"/>
        <v>KW 08-13   20.02.2023-31.03.2023 - 3</v>
      </c>
      <c r="D52">
        <f t="shared" si="3"/>
        <v>3</v>
      </c>
      <c r="E52" s="82">
        <f t="shared" si="4"/>
        <v>10</v>
      </c>
      <c r="F52" s="108"/>
    </row>
    <row r="53" spans="2:6" x14ac:dyDescent="0.25">
      <c r="B53" s="80" t="str">
        <f t="shared" si="7"/>
        <v>KW 08-13   20.02.2023-31.03.2023</v>
      </c>
      <c r="C53" s="9" t="str">
        <f t="shared" si="2"/>
        <v>KW 08-13   20.02.2023-31.03.2023 - 4</v>
      </c>
      <c r="D53">
        <f t="shared" si="3"/>
        <v>4</v>
      </c>
      <c r="E53" s="82">
        <f t="shared" si="4"/>
        <v>11</v>
      </c>
      <c r="F53" s="108"/>
    </row>
    <row r="54" spans="2:6" x14ac:dyDescent="0.25">
      <c r="B54" s="80" t="str">
        <f t="shared" si="7"/>
        <v>KW 08-13   20.02.2023-31.03.2023</v>
      </c>
      <c r="C54" s="9" t="str">
        <f t="shared" si="2"/>
        <v>KW 08-13   20.02.2023-31.03.2023 - 5</v>
      </c>
      <c r="D54">
        <f t="shared" si="3"/>
        <v>5</v>
      </c>
      <c r="E54" s="82">
        <f t="shared" si="4"/>
        <v>12</v>
      </c>
      <c r="F54" s="108"/>
    </row>
    <row r="55" spans="2:6" x14ac:dyDescent="0.25">
      <c r="B55" s="80" t="str">
        <f t="shared" si="7"/>
        <v>KW 08-13   20.02.2023-31.03.2023</v>
      </c>
      <c r="C55" s="9" t="str">
        <f t="shared" si="2"/>
        <v>KW 08-13   20.02.2023-31.03.2023 - 6</v>
      </c>
      <c r="D55">
        <f t="shared" si="3"/>
        <v>6</v>
      </c>
      <c r="E55" s="82">
        <f t="shared" si="4"/>
        <v>13</v>
      </c>
      <c r="F55" s="108"/>
    </row>
    <row r="56" spans="2:6" x14ac:dyDescent="0.25">
      <c r="B56" s="80"/>
      <c r="C56" s="9" t="str">
        <f t="shared" si="2"/>
        <v xml:space="preserve"> - 1</v>
      </c>
      <c r="D56">
        <f t="shared" si="3"/>
        <v>1</v>
      </c>
      <c r="E56" s="82">
        <f t="shared" si="4"/>
        <v>14</v>
      </c>
      <c r="F56" s="108" t="s">
        <v>42</v>
      </c>
    </row>
    <row r="57" spans="2:6" x14ac:dyDescent="0.25">
      <c r="B57" s="80"/>
      <c r="C57" s="9" t="str">
        <f t="shared" si="2"/>
        <v xml:space="preserve"> - 2</v>
      </c>
      <c r="D57">
        <f t="shared" si="3"/>
        <v>2</v>
      </c>
      <c r="E57" s="82">
        <f t="shared" si="4"/>
        <v>15</v>
      </c>
      <c r="F57" s="108" t="s">
        <v>42</v>
      </c>
    </row>
    <row r="58" spans="2:6" x14ac:dyDescent="0.25">
      <c r="B58" s="80" t="str">
        <f>+$C$10</f>
        <v>KW 16-19   17.04.2023-12.05.2023</v>
      </c>
      <c r="C58" s="9" t="str">
        <f t="shared" si="2"/>
        <v>KW 16-19   17.04.2023-12.05.2023 - 1</v>
      </c>
      <c r="D58">
        <f t="shared" si="3"/>
        <v>1</v>
      </c>
      <c r="E58" s="82">
        <f t="shared" si="4"/>
        <v>16</v>
      </c>
      <c r="F58" s="108"/>
    </row>
    <row r="59" spans="2:6" x14ac:dyDescent="0.25">
      <c r="B59" s="80" t="str">
        <f>+$C$10</f>
        <v>KW 16-19   17.04.2023-12.05.2023</v>
      </c>
      <c r="C59" s="9" t="str">
        <f t="shared" si="2"/>
        <v>KW 16-19   17.04.2023-12.05.2023 - 2</v>
      </c>
      <c r="D59">
        <f t="shared" si="3"/>
        <v>2</v>
      </c>
      <c r="E59" s="82">
        <f t="shared" si="4"/>
        <v>17</v>
      </c>
      <c r="F59" s="108"/>
    </row>
    <row r="60" spans="2:6" x14ac:dyDescent="0.25">
      <c r="B60" s="80" t="str">
        <f>+$C$10</f>
        <v>KW 16-19   17.04.2023-12.05.2023</v>
      </c>
      <c r="C60" s="9" t="str">
        <f t="shared" si="2"/>
        <v>KW 16-19   17.04.2023-12.05.2023 - 3</v>
      </c>
      <c r="D60">
        <f t="shared" si="3"/>
        <v>3</v>
      </c>
      <c r="E60" s="82">
        <f t="shared" si="4"/>
        <v>18</v>
      </c>
      <c r="F60" s="108"/>
    </row>
    <row r="61" spans="2:6" x14ac:dyDescent="0.25">
      <c r="B61" s="80" t="str">
        <f>+$C$10</f>
        <v>KW 16-19   17.04.2023-12.05.2023</v>
      </c>
      <c r="C61" s="9" t="str">
        <f t="shared" si="2"/>
        <v>KW 16-19   17.04.2023-12.05.2023 - 4</v>
      </c>
      <c r="D61">
        <f t="shared" si="3"/>
        <v>4</v>
      </c>
      <c r="E61" s="82">
        <f t="shared" si="4"/>
        <v>19</v>
      </c>
      <c r="F61" s="108"/>
    </row>
    <row r="62" spans="2:6" x14ac:dyDescent="0.25">
      <c r="B62" s="80" t="str">
        <f>+$C$11</f>
        <v>KW 20-24   15.05.2023-16.06.2023</v>
      </c>
      <c r="C62" s="9" t="str">
        <f t="shared" si="2"/>
        <v>KW 20-24   15.05.2023-16.06.2023 - 1</v>
      </c>
      <c r="D62">
        <f t="shared" si="3"/>
        <v>1</v>
      </c>
      <c r="E62" s="82">
        <f t="shared" si="4"/>
        <v>20</v>
      </c>
      <c r="F62" s="108"/>
    </row>
    <row r="63" spans="2:6" x14ac:dyDescent="0.25">
      <c r="B63" s="80" t="str">
        <f>+$C$11</f>
        <v>KW 20-24   15.05.2023-16.06.2023</v>
      </c>
      <c r="C63" s="9" t="str">
        <f t="shared" si="2"/>
        <v>KW 20-24   15.05.2023-16.06.2023 - 2</v>
      </c>
      <c r="D63">
        <f t="shared" si="3"/>
        <v>2</v>
      </c>
      <c r="E63" s="82">
        <f t="shared" si="4"/>
        <v>21</v>
      </c>
      <c r="F63" s="108"/>
    </row>
    <row r="64" spans="2:6" x14ac:dyDescent="0.25">
      <c r="B64" s="80" t="str">
        <f>+$C$11</f>
        <v>KW 20-24   15.05.2023-16.06.2023</v>
      </c>
      <c r="C64" s="9" t="str">
        <f t="shared" si="2"/>
        <v>KW 20-24   15.05.2023-16.06.2023 - 3</v>
      </c>
      <c r="D64">
        <f t="shared" si="3"/>
        <v>3</v>
      </c>
      <c r="E64" s="82">
        <f t="shared" si="4"/>
        <v>22</v>
      </c>
      <c r="F64" s="108"/>
    </row>
    <row r="65" spans="2:6" x14ac:dyDescent="0.25">
      <c r="B65" s="80" t="str">
        <f>+$C$11</f>
        <v>KW 20-24   15.05.2023-16.06.2023</v>
      </c>
      <c r="C65" s="9" t="str">
        <f t="shared" si="2"/>
        <v>KW 20-24   15.05.2023-16.06.2023 - 4</v>
      </c>
      <c r="D65">
        <f t="shared" si="3"/>
        <v>4</v>
      </c>
      <c r="E65" s="82">
        <f t="shared" si="4"/>
        <v>23</v>
      </c>
      <c r="F65" s="108"/>
    </row>
    <row r="66" spans="2:6" x14ac:dyDescent="0.25">
      <c r="B66" s="80" t="str">
        <f>+$C$11</f>
        <v>KW 20-24   15.05.2023-16.06.2023</v>
      </c>
      <c r="C66" s="9" t="str">
        <f t="shared" si="2"/>
        <v>KW 20-24   15.05.2023-16.06.2023 - 5</v>
      </c>
      <c r="D66">
        <f t="shared" si="3"/>
        <v>5</v>
      </c>
      <c r="E66" s="82">
        <f t="shared" si="4"/>
        <v>24</v>
      </c>
      <c r="F66" s="108"/>
    </row>
    <row r="67" spans="2:6" x14ac:dyDescent="0.25">
      <c r="B67" s="80"/>
      <c r="C67" s="9" t="str">
        <f t="shared" si="2"/>
        <v xml:space="preserve"> - 1</v>
      </c>
      <c r="D67">
        <f t="shared" si="3"/>
        <v>1</v>
      </c>
      <c r="E67" s="82">
        <f t="shared" si="4"/>
        <v>25</v>
      </c>
      <c r="F67" s="108" t="s">
        <v>42</v>
      </c>
    </row>
    <row r="68" spans="2:6" x14ac:dyDescent="0.25">
      <c r="B68" s="80"/>
      <c r="C68" s="9" t="str">
        <f t="shared" si="2"/>
        <v xml:space="preserve"> - 2</v>
      </c>
      <c r="D68">
        <f t="shared" si="3"/>
        <v>2</v>
      </c>
      <c r="E68" s="82">
        <f t="shared" si="4"/>
        <v>26</v>
      </c>
      <c r="F68" s="108" t="s">
        <v>42</v>
      </c>
    </row>
    <row r="69" spans="2:6" x14ac:dyDescent="0.25">
      <c r="B69" s="80"/>
      <c r="C69" s="9" t="str">
        <f t="shared" si="2"/>
        <v xml:space="preserve"> - 3</v>
      </c>
      <c r="D69">
        <f t="shared" si="3"/>
        <v>3</v>
      </c>
      <c r="E69" s="82">
        <f t="shared" si="4"/>
        <v>27</v>
      </c>
      <c r="F69" s="108" t="s">
        <v>42</v>
      </c>
    </row>
    <row r="70" spans="2:6" x14ac:dyDescent="0.25">
      <c r="B70" s="80"/>
      <c r="C70" s="9" t="str">
        <f t="shared" si="2"/>
        <v xml:space="preserve"> - 4</v>
      </c>
      <c r="D70">
        <f t="shared" si="3"/>
        <v>4</v>
      </c>
      <c r="E70" s="82">
        <f t="shared" si="4"/>
        <v>28</v>
      </c>
      <c r="F70" s="108" t="s">
        <v>42</v>
      </c>
    </row>
    <row r="71" spans="2:6" x14ac:dyDescent="0.25">
      <c r="B71" s="80"/>
      <c r="C71" s="9" t="str">
        <f t="shared" si="2"/>
        <v xml:space="preserve"> - 5</v>
      </c>
      <c r="D71">
        <f t="shared" si="3"/>
        <v>5</v>
      </c>
      <c r="E71" s="82">
        <f t="shared" si="4"/>
        <v>29</v>
      </c>
      <c r="F71" s="108" t="s">
        <v>42</v>
      </c>
    </row>
    <row r="72" spans="2:6" x14ac:dyDescent="0.25">
      <c r="B72" s="80"/>
      <c r="C72" s="9" t="str">
        <f t="shared" si="2"/>
        <v xml:space="preserve"> - 6</v>
      </c>
      <c r="D72">
        <f t="shared" si="3"/>
        <v>6</v>
      </c>
      <c r="E72" s="82">
        <f t="shared" si="4"/>
        <v>30</v>
      </c>
      <c r="F72" s="108" t="s">
        <v>42</v>
      </c>
    </row>
    <row r="73" spans="2:6" x14ac:dyDescent="0.25">
      <c r="B73" s="80"/>
      <c r="C73" s="9" t="str">
        <f t="shared" si="2"/>
        <v xml:space="preserve"> - 7</v>
      </c>
      <c r="D73">
        <f t="shared" si="3"/>
        <v>7</v>
      </c>
      <c r="E73" s="82">
        <f t="shared" ref="E73:E77" si="8">+E72+1</f>
        <v>31</v>
      </c>
      <c r="F73" s="111"/>
    </row>
    <row r="74" spans="2:6" x14ac:dyDescent="0.25">
      <c r="B74" s="80"/>
      <c r="C74" s="9" t="str">
        <f t="shared" si="2"/>
        <v xml:space="preserve"> - 8</v>
      </c>
      <c r="D74">
        <f t="shared" si="3"/>
        <v>8</v>
      </c>
      <c r="E74" s="82">
        <f t="shared" si="8"/>
        <v>32</v>
      </c>
      <c r="F74" s="111"/>
    </row>
    <row r="75" spans="2:6" x14ac:dyDescent="0.25">
      <c r="B75" s="80"/>
      <c r="C75" s="9" t="str">
        <f t="shared" si="2"/>
        <v xml:space="preserve"> - 9</v>
      </c>
      <c r="D75">
        <f t="shared" si="3"/>
        <v>9</v>
      </c>
      <c r="E75" s="82">
        <f t="shared" si="8"/>
        <v>33</v>
      </c>
      <c r="F75" s="111"/>
    </row>
    <row r="76" spans="2:6" x14ac:dyDescent="0.25">
      <c r="B76" s="80"/>
      <c r="C76" s="9" t="str">
        <f t="shared" si="2"/>
        <v xml:space="preserve"> - 10</v>
      </c>
      <c r="D76">
        <f t="shared" si="3"/>
        <v>10</v>
      </c>
      <c r="E76" s="82">
        <f t="shared" si="8"/>
        <v>34</v>
      </c>
      <c r="F76" s="111"/>
    </row>
    <row r="77" spans="2:6" ht="15.75" thickBot="1" x14ac:dyDescent="0.3">
      <c r="B77" s="81"/>
      <c r="C77" s="9" t="str">
        <f t="shared" si="2"/>
        <v xml:space="preserve"> - 11</v>
      </c>
      <c r="D77" s="83">
        <f t="shared" si="3"/>
        <v>11</v>
      </c>
      <c r="E77" s="82">
        <f t="shared" si="8"/>
        <v>35</v>
      </c>
      <c r="F77" s="111"/>
    </row>
    <row r="78" spans="2:6" x14ac:dyDescent="0.25">
      <c r="C78" s="71"/>
    </row>
    <row r="79" spans="2:6" x14ac:dyDescent="0.25">
      <c r="C79" s="71"/>
    </row>
    <row r="80" spans="2:6" x14ac:dyDescent="0.25">
      <c r="C80" s="71"/>
    </row>
    <row r="81" spans="3:3" x14ac:dyDescent="0.25">
      <c r="C81" s="71"/>
    </row>
    <row r="82" spans="3:3" x14ac:dyDescent="0.25">
      <c r="C82" s="71"/>
    </row>
    <row r="83" spans="3:3" x14ac:dyDescent="0.25">
      <c r="C83" s="71"/>
    </row>
    <row r="84" spans="3:3" x14ac:dyDescent="0.25">
      <c r="C84" s="71"/>
    </row>
    <row r="85" spans="3:3" x14ac:dyDescent="0.25">
      <c r="C85" s="71"/>
    </row>
    <row r="86" spans="3:3" x14ac:dyDescent="0.25">
      <c r="C86" s="71"/>
    </row>
  </sheetData>
  <sheetProtection algorithmName="SHA-512" hashValue="BQuyjsBE/NqotuzMhDQAr8SzQNS0c5/2gFEJFGKJPKKwS8eeRa/QpHaT78+ROlO7XxlpisFQ7L9L5LjR7snSUg==" saltValue="H0gUJuuncDs9w3JqaUtpTQ==" spinCount="100000" sheet="1" objects="1" scenarios="1"/>
  <mergeCells count="3">
    <mergeCell ref="H16:H20"/>
    <mergeCell ref="D4:E4"/>
    <mergeCell ref="F4:G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G1303"/>
  <sheetViews>
    <sheetView tabSelected="1" view="pageBreakPreview" zoomScale="80" zoomScaleNormal="55" zoomScaleSheetLayoutView="80" workbookViewId="0">
      <selection activeCell="I23" sqref="I23"/>
    </sheetView>
  </sheetViews>
  <sheetFormatPr baseColWidth="10" defaultColWidth="10.85546875" defaultRowHeight="12.75" x14ac:dyDescent="0.2"/>
  <cols>
    <col min="1" max="1" width="3.140625" style="15" bestFit="1" customWidth="1"/>
    <col min="2" max="2" width="13.140625" style="15" customWidth="1"/>
    <col min="3" max="3" width="29.5703125" style="15" customWidth="1"/>
    <col min="4" max="4" width="29.140625" style="15" customWidth="1"/>
    <col min="5" max="5" width="9.5703125" style="15" bestFit="1" customWidth="1"/>
    <col min="6" max="6" width="17.42578125" style="15" customWidth="1"/>
    <col min="7" max="7" width="26" style="15" customWidth="1"/>
    <col min="8" max="11" width="12.5703125" style="15" customWidth="1"/>
    <col min="12" max="12" width="8.85546875" style="15" customWidth="1"/>
    <col min="13" max="13" width="12.5703125" style="15" customWidth="1"/>
    <col min="14" max="14" width="10.42578125" style="15" customWidth="1"/>
    <col min="15" max="16" width="11.85546875" style="15" customWidth="1"/>
    <col min="17" max="17" width="9.140625" style="15" bestFit="1" customWidth="1"/>
    <col min="18" max="21" width="11.42578125" style="15" customWidth="1"/>
    <col min="22" max="22" width="14.5703125" style="15" customWidth="1"/>
    <col min="23" max="23" width="21.5703125" style="15" customWidth="1"/>
    <col min="24" max="24" width="4.42578125" style="15" customWidth="1"/>
    <col min="25" max="25" width="4.140625" style="15" customWidth="1"/>
    <col min="26" max="28" width="21.42578125" style="15" customWidth="1"/>
    <col min="29" max="29" width="5.42578125" style="15" customWidth="1"/>
    <col min="30" max="30" width="11.42578125" style="15" customWidth="1"/>
    <col min="31" max="31" width="39" style="17" customWidth="1"/>
    <col min="32" max="32" width="12.42578125" style="15" customWidth="1"/>
    <col min="33" max="33" width="8.140625" style="15" customWidth="1"/>
    <col min="34" max="34" width="10.85546875" style="15" customWidth="1"/>
    <col min="35" max="16384" width="10.85546875" style="15"/>
  </cols>
  <sheetData>
    <row r="1" spans="1:32" ht="15" customHeight="1" thickBot="1" x14ac:dyDescent="0.25">
      <c r="O1" s="249">
        <f ca="1">TODAY()</f>
        <v>44825</v>
      </c>
      <c r="P1" s="249"/>
    </row>
    <row r="2" spans="1:32" ht="16.5" thickBot="1" x14ac:dyDescent="0.3">
      <c r="B2" s="18" t="s">
        <v>6</v>
      </c>
      <c r="C2" s="18"/>
      <c r="D2" s="18"/>
      <c r="E2" s="18"/>
      <c r="F2" s="251" t="s">
        <v>7</v>
      </c>
      <c r="G2" s="252"/>
      <c r="H2" s="252"/>
      <c r="I2" s="252"/>
      <c r="J2" s="253"/>
      <c r="P2" s="16"/>
      <c r="AB2" s="19"/>
    </row>
    <row r="3" spans="1:32" ht="16.5" customHeight="1" thickBot="1" x14ac:dyDescent="0.25">
      <c r="V3" s="17"/>
      <c r="AB3" s="20"/>
      <c r="AE3" s="21"/>
    </row>
    <row r="4" spans="1:32" ht="41.25" customHeight="1" thickBot="1" x14ac:dyDescent="0.25">
      <c r="B4" s="230" t="s">
        <v>43</v>
      </c>
      <c r="C4" s="231"/>
      <c r="D4" s="232"/>
      <c r="E4" s="233"/>
      <c r="F4" s="233"/>
      <c r="G4" s="234"/>
      <c r="H4" s="235" t="s">
        <v>44</v>
      </c>
      <c r="I4" s="236"/>
      <c r="J4" s="22"/>
      <c r="T4" s="17"/>
      <c r="AB4" s="20"/>
      <c r="AC4" s="23"/>
      <c r="AE4" s="23"/>
    </row>
    <row r="5" spans="1:32" s="49" customFormat="1" ht="15.95" customHeight="1" thickBot="1" x14ac:dyDescent="0.25">
      <c r="B5" s="50"/>
      <c r="C5" s="50"/>
      <c r="D5" s="51"/>
      <c r="E5" s="51"/>
      <c r="F5" s="51"/>
      <c r="G5" s="51"/>
      <c r="H5" s="52"/>
      <c r="I5" s="53"/>
      <c r="J5" s="54"/>
      <c r="T5" s="55"/>
      <c r="AB5" s="20"/>
      <c r="AC5" s="56"/>
      <c r="AD5" s="15"/>
      <c r="AE5" s="23"/>
      <c r="AF5" s="15"/>
    </row>
    <row r="6" spans="1:32" s="49" customFormat="1" ht="40.5" customHeight="1" thickBot="1" x14ac:dyDescent="0.25">
      <c r="A6" s="59"/>
      <c r="B6" s="238" t="s">
        <v>69</v>
      </c>
      <c r="C6" s="239" t="s">
        <v>16</v>
      </c>
      <c r="D6" s="239" t="s">
        <v>1</v>
      </c>
      <c r="E6" s="239" t="s">
        <v>8</v>
      </c>
      <c r="F6" s="239" t="s">
        <v>9</v>
      </c>
      <c r="G6" s="238" t="s">
        <v>70</v>
      </c>
      <c r="H6" s="238" t="s">
        <v>17</v>
      </c>
      <c r="I6" s="238"/>
      <c r="J6" s="238"/>
      <c r="K6" s="238"/>
      <c r="L6" s="241" t="s">
        <v>53</v>
      </c>
      <c r="M6" s="241" t="s">
        <v>71</v>
      </c>
      <c r="N6" s="241" t="s">
        <v>52</v>
      </c>
      <c r="O6" s="250" t="s">
        <v>19</v>
      </c>
      <c r="P6" s="250"/>
      <c r="T6" s="55"/>
      <c r="AB6" s="20"/>
      <c r="AC6" s="56"/>
      <c r="AD6" s="15"/>
      <c r="AE6" s="19"/>
      <c r="AF6" s="15"/>
    </row>
    <row r="7" spans="1:32" ht="15" customHeight="1" thickBot="1" x14ac:dyDescent="0.25">
      <c r="A7" s="143"/>
      <c r="B7" s="238"/>
      <c r="C7" s="239"/>
      <c r="D7" s="239"/>
      <c r="E7" s="239"/>
      <c r="F7" s="239"/>
      <c r="G7" s="238"/>
      <c r="H7" s="104" t="s">
        <v>5</v>
      </c>
      <c r="I7" s="104" t="s">
        <v>12</v>
      </c>
      <c r="J7" s="104" t="s">
        <v>5</v>
      </c>
      <c r="K7" s="104" t="s">
        <v>12</v>
      </c>
      <c r="L7" s="241"/>
      <c r="M7" s="241"/>
      <c r="N7" s="241"/>
      <c r="O7" s="103">
        <v>0.2</v>
      </c>
      <c r="P7" s="103">
        <v>0.25</v>
      </c>
      <c r="T7" s="17"/>
      <c r="AB7" s="20"/>
      <c r="AC7" s="23"/>
      <c r="AE7" s="19"/>
    </row>
    <row r="8" spans="1:32" ht="14.25" x14ac:dyDescent="0.2">
      <c r="A8" s="60">
        <v>1</v>
      </c>
      <c r="B8" s="142"/>
      <c r="C8" s="100"/>
      <c r="D8" s="100"/>
      <c r="E8" s="100"/>
      <c r="F8" s="100"/>
      <c r="G8" s="101"/>
      <c r="H8" s="113">
        <f>IFERROR(LN_Einr1!$D$29,0)</f>
        <v>0</v>
      </c>
      <c r="I8" s="113">
        <f>IFERROR(+LN_Einr1!$E$29,0)</f>
        <v>0</v>
      </c>
      <c r="J8" s="113">
        <f>+LN_Einr1!$F$30</f>
        <v>0</v>
      </c>
      <c r="K8" s="113">
        <f>+LN_Einr1!$G$30</f>
        <v>0</v>
      </c>
      <c r="L8" s="102">
        <f>+LN_Einr1!$N$7</f>
        <v>0</v>
      </c>
      <c r="M8" s="102">
        <f>+LN_Einr1!$M$31</f>
        <v>0</v>
      </c>
      <c r="N8" s="102">
        <f>IFERROR(MIN(+$L8*$G8-$M8,$H8/$Q8+$I8/$Q8+$J8/'allg. Daten'!$D$21+$K8/'allg. Daten'!$D$22),0)</f>
        <v>0</v>
      </c>
      <c r="O8" s="144"/>
      <c r="P8" s="144"/>
      <c r="Q8" s="73" t="b">
        <f>+IF(AND(OR(O8&lt;&gt;0,P8&lt;&gt;0),C8=0),"Schule eintragen",IF(AND(C8&lt;&gt;0,O8="",P8=""),"Portionsgröße ankreuzen",IF(AND(C8&lt;&gt;0,O8&lt;&gt;0,P8=0),$O$7,IF(AND(C8&lt;&gt;0,O8=0,P8&lt;&gt;0),$P$7,IF(AND(C8&lt;&gt;0,O8&lt;&gt;0,P8&lt;&gt;0),"bitte nur eine Portionsgröße ankreuzen")))))</f>
        <v>0</v>
      </c>
      <c r="AB8" s="25"/>
      <c r="AC8" s="23"/>
      <c r="AE8" s="19"/>
    </row>
    <row r="9" spans="1:32" ht="14.25" x14ac:dyDescent="0.2">
      <c r="A9" s="60">
        <v>2</v>
      </c>
      <c r="B9" s="142"/>
      <c r="C9" s="27"/>
      <c r="D9" s="27"/>
      <c r="E9" s="27"/>
      <c r="F9" s="27"/>
      <c r="G9" s="99"/>
      <c r="H9" s="113">
        <f>IFERROR(LN_Einr2!$D$29,0)</f>
        <v>0</v>
      </c>
      <c r="I9" s="113">
        <f>IFERROR(+LN_Einr2!$E$29,0)</f>
        <v>0</v>
      </c>
      <c r="J9" s="113">
        <f>+LN_Einr2!$F$30</f>
        <v>0</v>
      </c>
      <c r="K9" s="113">
        <f>+LN_Einr2!$G$30</f>
        <v>0</v>
      </c>
      <c r="L9" s="102">
        <f>+LN_Einr2!$N$7</f>
        <v>0</v>
      </c>
      <c r="M9" s="102">
        <f>+LN_Einr2!$M$31</f>
        <v>0</v>
      </c>
      <c r="N9" s="102">
        <f>IFERROR(MIN(+$L9*$G9-$M9,$H9/$Q9+$I9/$Q9+$J9/'allg. Daten'!$D$21+$K9/'allg. Daten'!$D$22),0)</f>
        <v>0</v>
      </c>
      <c r="O9" s="145"/>
      <c r="P9" s="145"/>
      <c r="Q9" s="73" t="b">
        <f>+IF(AND(OR(O9&lt;&gt;0,P9&lt;&gt;0),C9=0),"Schule eintragen",IF(AND(C9&lt;&gt;0,O9="",P9=""),"Portionsgröße ankreuzen",IF(AND(C9&lt;&gt;0,O9&lt;&gt;0,P9=0),$O$7,IF(AND(C9&lt;&gt;0,O9=0,P9&lt;&gt;0),$P$7,IF(AND(C9&lt;&gt;0,O9&lt;&gt;0,P9&lt;&gt;0),"bitte nur eine Portionsgröße ankreuzen")))))</f>
        <v>0</v>
      </c>
      <c r="T9" s="17"/>
      <c r="AB9" s="28"/>
      <c r="AC9" s="23"/>
      <c r="AE9" s="19"/>
    </row>
    <row r="10" spans="1:32" ht="14.25" x14ac:dyDescent="0.2">
      <c r="A10" s="60">
        <v>3</v>
      </c>
      <c r="B10" s="142"/>
      <c r="C10" s="27"/>
      <c r="D10" s="27"/>
      <c r="E10" s="27"/>
      <c r="F10" s="27"/>
      <c r="G10" s="99"/>
      <c r="H10" s="114">
        <f>+IFERROR(LN_Einr3!$D$29,0)</f>
        <v>0</v>
      </c>
      <c r="I10" s="114">
        <f>+IFERROR(+LN_Einr3!$E$29,0)</f>
        <v>0</v>
      </c>
      <c r="J10" s="114">
        <f>+LN_Einr3!$F$30</f>
        <v>0</v>
      </c>
      <c r="K10" s="114">
        <f>+LN_Einr3!$G$30</f>
        <v>0</v>
      </c>
      <c r="L10" s="102">
        <f>+LN_Einr3!$N$7</f>
        <v>0</v>
      </c>
      <c r="M10" s="148">
        <f>+LN_Einr3!$M$31</f>
        <v>0</v>
      </c>
      <c r="N10" s="102">
        <f>IFERROR(MIN(+$L10*$G10-$M10,$H10/$Q10+$I10/$Q10+$J10/'allg. Daten'!$D$21+$K10/'allg. Daten'!$D$22),0)</f>
        <v>0</v>
      </c>
      <c r="O10" s="145"/>
      <c r="P10" s="145"/>
      <c r="Q10" s="73" t="b">
        <f t="shared" ref="Q10:Q47" si="0">+IF(AND(OR(O10&lt;&gt;0,P10&lt;&gt;0),C10=0),"Schule eintragen",IF(AND(C10&lt;&gt;0,O10="",P10=""),"Portionsgröße ankreuzen",IF(AND(C10&lt;&gt;0,O10&lt;&gt;0,P10=0),$O$7,IF(AND(C10&lt;&gt;0,O10=0,P10&lt;&gt;0),$P$7,IF(AND(C10&lt;&gt;0,O10&lt;&gt;0,P10&lt;&gt;0),"bitte nur eine Portionsgröße ankreuzen")))))</f>
        <v>0</v>
      </c>
      <c r="R10" s="141"/>
      <c r="T10" s="17"/>
      <c r="AB10" s="20"/>
      <c r="AC10" s="23"/>
      <c r="AE10" s="19"/>
    </row>
    <row r="11" spans="1:32" ht="14.25" x14ac:dyDescent="0.2">
      <c r="A11" s="60">
        <v>4</v>
      </c>
      <c r="B11" s="142"/>
      <c r="C11" s="27"/>
      <c r="D11" s="27"/>
      <c r="E11" s="27"/>
      <c r="F11" s="27"/>
      <c r="G11" s="99"/>
      <c r="H11" s="114">
        <f>+IFERROR(LN_Einr4!$D$29,0)</f>
        <v>0</v>
      </c>
      <c r="I11" s="114">
        <f>+IFERROR(LN_Einr4!$E$29,0)</f>
        <v>0</v>
      </c>
      <c r="J11" s="114">
        <f>+LN_Einr4!$F$30</f>
        <v>0</v>
      </c>
      <c r="K11" s="114">
        <f>+LN_Einr4!$G$30</f>
        <v>0</v>
      </c>
      <c r="L11" s="102">
        <f>+LN_Einr4!$N$7</f>
        <v>0</v>
      </c>
      <c r="M11" s="148">
        <f>+LN_Einr4!$M$31</f>
        <v>0</v>
      </c>
      <c r="N11" s="102">
        <f>IFERROR(MIN(+$L11*$G11-$M11,$H11/$Q11+$I11/$Q11+$J11/'allg. Daten'!$D$21+$K11/'allg. Daten'!$D$22),0)</f>
        <v>0</v>
      </c>
      <c r="O11" s="145"/>
      <c r="P11" s="145"/>
      <c r="Q11" s="73" t="b">
        <f t="shared" si="0"/>
        <v>0</v>
      </c>
      <c r="R11" s="141"/>
      <c r="T11" s="17"/>
      <c r="AB11" s="20"/>
      <c r="AC11" s="17"/>
      <c r="AE11" s="15"/>
    </row>
    <row r="12" spans="1:32" ht="14.25" x14ac:dyDescent="0.2">
      <c r="A12" s="60">
        <v>5</v>
      </c>
      <c r="B12" s="142"/>
      <c r="C12" s="27"/>
      <c r="D12" s="27"/>
      <c r="E12" s="27"/>
      <c r="F12" s="27"/>
      <c r="G12" s="99"/>
      <c r="H12" s="114">
        <f>+IFERROR(LN_Einr5!$D$29,0)</f>
        <v>0</v>
      </c>
      <c r="I12" s="114">
        <f>+IFERROR(LN_Einr5!$E$29,0)</f>
        <v>0</v>
      </c>
      <c r="J12" s="114">
        <f>+LN_Einr5!$F$30</f>
        <v>0</v>
      </c>
      <c r="K12" s="114">
        <f>+LN_Einr5!$G$30</f>
        <v>0</v>
      </c>
      <c r="L12" s="102">
        <f>+LN_Einr5!$N$7</f>
        <v>0</v>
      </c>
      <c r="M12" s="148">
        <f>+LN_Einr5!$M$31</f>
        <v>0</v>
      </c>
      <c r="N12" s="102">
        <f>IFERROR(MIN(+$L12*$G12-$M12,$H12/$Q12+$I12/$Q12+$J12/'allg. Daten'!$D$21+$K12/'allg. Daten'!$D$22),0)</f>
        <v>0</v>
      </c>
      <c r="O12" s="145"/>
      <c r="P12" s="145"/>
      <c r="Q12" s="73" t="b">
        <f t="shared" si="0"/>
        <v>0</v>
      </c>
      <c r="R12" s="141"/>
      <c r="T12" s="17"/>
      <c r="AB12" s="20"/>
      <c r="AC12" s="17"/>
      <c r="AE12" s="15"/>
    </row>
    <row r="13" spans="1:32" ht="14.25" x14ac:dyDescent="0.2">
      <c r="A13" s="60">
        <v>6</v>
      </c>
      <c r="B13" s="142"/>
      <c r="C13" s="27"/>
      <c r="D13" s="27"/>
      <c r="E13" s="27"/>
      <c r="F13" s="27"/>
      <c r="G13" s="99"/>
      <c r="H13" s="114">
        <f>+IFERROR(LN_Einr6!$D$29,0)</f>
        <v>0</v>
      </c>
      <c r="I13" s="114">
        <f>+IFERROR(LN_Einr6!$E$29,0)</f>
        <v>0</v>
      </c>
      <c r="J13" s="114">
        <f>+LN_Einr6!$F$30</f>
        <v>0</v>
      </c>
      <c r="K13" s="114">
        <f>+LN_Einr6!$G$30</f>
        <v>0</v>
      </c>
      <c r="L13" s="102">
        <f>+LN_Einr6!$N$7</f>
        <v>0</v>
      </c>
      <c r="M13" s="148">
        <f>+LN_Einr6!$M$31</f>
        <v>0</v>
      </c>
      <c r="N13" s="102">
        <f>IFERROR(MIN(+$L13*$G13-$M13,$H13/$Q13+$I13/$Q13+$J13/'allg. Daten'!$D$21+$K13/'allg. Daten'!$D$22),0)</f>
        <v>0</v>
      </c>
      <c r="O13" s="145"/>
      <c r="P13" s="145"/>
      <c r="Q13" s="73" t="b">
        <f t="shared" si="0"/>
        <v>0</v>
      </c>
      <c r="R13" s="141"/>
      <c r="T13" s="17"/>
      <c r="AB13" s="20"/>
      <c r="AC13" s="17"/>
      <c r="AE13" s="15"/>
    </row>
    <row r="14" spans="1:32" ht="14.25" x14ac:dyDescent="0.2">
      <c r="A14" s="60">
        <v>7</v>
      </c>
      <c r="B14" s="142"/>
      <c r="C14" s="27"/>
      <c r="D14" s="27"/>
      <c r="E14" s="27"/>
      <c r="F14" s="27"/>
      <c r="G14" s="99"/>
      <c r="H14" s="114">
        <f>+IFERROR(LN_Einr7!$D$29,0)</f>
        <v>0</v>
      </c>
      <c r="I14" s="114">
        <f>+IFERROR(LN_Einr7!$E$29,0)</f>
        <v>0</v>
      </c>
      <c r="J14" s="114">
        <f>+LN_Einr7!$F$30</f>
        <v>0</v>
      </c>
      <c r="K14" s="114">
        <f>+LN_Einr7!$G$30</f>
        <v>0</v>
      </c>
      <c r="L14" s="102">
        <f>+LN_Einr7!$N$7</f>
        <v>0</v>
      </c>
      <c r="M14" s="148">
        <f>+LN_Einr7!$M$31</f>
        <v>0</v>
      </c>
      <c r="N14" s="102">
        <f>IFERROR(MIN(+$L14*$G14-$M14,$H14/$Q14+$I14/$Q14+$J14/'allg. Daten'!$D$21+$K14/'allg. Daten'!$D$22),0)</f>
        <v>0</v>
      </c>
      <c r="O14" s="145"/>
      <c r="P14" s="145"/>
      <c r="Q14" s="73" t="b">
        <f t="shared" si="0"/>
        <v>0</v>
      </c>
      <c r="R14" s="141"/>
      <c r="T14" s="17"/>
      <c r="AB14" s="20"/>
      <c r="AC14" s="17"/>
      <c r="AE14" s="15"/>
    </row>
    <row r="15" spans="1:32" ht="14.25" x14ac:dyDescent="0.2">
      <c r="A15" s="60">
        <v>8</v>
      </c>
      <c r="B15" s="142"/>
      <c r="C15" s="27"/>
      <c r="D15" s="27"/>
      <c r="E15" s="27"/>
      <c r="F15" s="27"/>
      <c r="G15" s="99"/>
      <c r="H15" s="114">
        <f>+IFERROR(LN_Einr8!$D$29,0)</f>
        <v>0</v>
      </c>
      <c r="I15" s="114">
        <f>+IFERROR(LN_Einr8!$E$29,0)</f>
        <v>0</v>
      </c>
      <c r="J15" s="114">
        <f>+LN_Einr8!$F$30</f>
        <v>0</v>
      </c>
      <c r="K15" s="114">
        <f>+LN_Einr8!$G$30</f>
        <v>0</v>
      </c>
      <c r="L15" s="102">
        <f>+LN_Einr8!$N$7</f>
        <v>0</v>
      </c>
      <c r="M15" s="148">
        <f>+LN_Einr8!$M$31</f>
        <v>0</v>
      </c>
      <c r="N15" s="102">
        <f>IFERROR(MIN(+$L15*$G15-$M15,$H15/$Q15+$I15/$Q15+$J15/'allg. Daten'!$D$21+$K15/'allg. Daten'!$D$22),0)</f>
        <v>0</v>
      </c>
      <c r="O15" s="145"/>
      <c r="P15" s="145"/>
      <c r="Q15" s="73" t="b">
        <f t="shared" si="0"/>
        <v>0</v>
      </c>
      <c r="R15" s="141"/>
      <c r="T15" s="17"/>
      <c r="AB15" s="20"/>
      <c r="AC15" s="17"/>
      <c r="AE15" s="15"/>
    </row>
    <row r="16" spans="1:32" ht="14.25" x14ac:dyDescent="0.2">
      <c r="A16" s="60">
        <v>9</v>
      </c>
      <c r="B16" s="142"/>
      <c r="C16" s="27"/>
      <c r="D16" s="27"/>
      <c r="E16" s="27"/>
      <c r="F16" s="27"/>
      <c r="G16" s="99"/>
      <c r="H16" s="114">
        <f>+IFERROR(LN_Einr9!$D$29,0)</f>
        <v>0</v>
      </c>
      <c r="I16" s="114">
        <f>+IFERROR(LN_Einr9!$E$29,0)</f>
        <v>0</v>
      </c>
      <c r="J16" s="114">
        <f>+LN_Einr9!$F$30</f>
        <v>0</v>
      </c>
      <c r="K16" s="114">
        <f>+LN_Einr9!$G$30</f>
        <v>0</v>
      </c>
      <c r="L16" s="102">
        <f>+LN_Einr9!$N$7</f>
        <v>0</v>
      </c>
      <c r="M16" s="148">
        <f>+LN_Einr9!$M$31</f>
        <v>0</v>
      </c>
      <c r="N16" s="102">
        <f>IFERROR(MIN(+$L16*$G16-$M16,$H16/$Q16+$I16/$Q16+$J16/'allg. Daten'!$D$21+$K16/'allg. Daten'!$D$22),0)</f>
        <v>0</v>
      </c>
      <c r="O16" s="145"/>
      <c r="P16" s="145"/>
      <c r="Q16" s="73" t="b">
        <f t="shared" si="0"/>
        <v>0</v>
      </c>
      <c r="R16" s="141"/>
      <c r="T16" s="17"/>
      <c r="AB16" s="20"/>
      <c r="AC16" s="17"/>
      <c r="AE16" s="15"/>
    </row>
    <row r="17" spans="1:31" ht="14.25" x14ac:dyDescent="0.2">
      <c r="A17" s="60">
        <v>10</v>
      </c>
      <c r="B17" s="142"/>
      <c r="C17" s="27"/>
      <c r="D17" s="27"/>
      <c r="E17" s="27"/>
      <c r="F17" s="27"/>
      <c r="G17" s="99"/>
      <c r="H17" s="114">
        <f>+IFERROR(LN_Einr10!$D$29,0)</f>
        <v>0</v>
      </c>
      <c r="I17" s="114">
        <f>+IFERROR(LN_Einr10!$E$29,0)</f>
        <v>0</v>
      </c>
      <c r="J17" s="114">
        <f>+LN_Einr10!$F$30</f>
        <v>0</v>
      </c>
      <c r="K17" s="114">
        <f>+LN_Einr10!$G$30</f>
        <v>0</v>
      </c>
      <c r="L17" s="102">
        <f>+LN_Einr10!$N$7</f>
        <v>0</v>
      </c>
      <c r="M17" s="148">
        <f>+LN_Einr10!$M$31</f>
        <v>0</v>
      </c>
      <c r="N17" s="102">
        <f>IFERROR(MIN(+$L17*$G17-$M17,$H17/$Q17+$I17/$Q17+$J17/'allg. Daten'!$D$21+$K17/'allg. Daten'!$D$22),0)</f>
        <v>0</v>
      </c>
      <c r="O17" s="145"/>
      <c r="P17" s="145"/>
      <c r="Q17" s="73" t="b">
        <f t="shared" si="0"/>
        <v>0</v>
      </c>
      <c r="R17" s="141"/>
      <c r="T17" s="17"/>
      <c r="AB17" s="20"/>
      <c r="AC17" s="17"/>
      <c r="AE17" s="15"/>
    </row>
    <row r="18" spans="1:31" ht="14.25" x14ac:dyDescent="0.2">
      <c r="A18" s="60">
        <v>11</v>
      </c>
      <c r="B18" s="142"/>
      <c r="C18" s="27"/>
      <c r="D18" s="27"/>
      <c r="E18" s="27"/>
      <c r="F18" s="27"/>
      <c r="G18" s="99"/>
      <c r="H18" s="114">
        <f>+IFERROR(LN_Einr11!$D$29,0)</f>
        <v>0</v>
      </c>
      <c r="I18" s="114">
        <f>+IFERROR(LN_Einr11!$E$29,0)</f>
        <v>0</v>
      </c>
      <c r="J18" s="114">
        <f>+LN_Einr11!$F$30</f>
        <v>0</v>
      </c>
      <c r="K18" s="114">
        <f>+LN_Einr11!$G$30</f>
        <v>0</v>
      </c>
      <c r="L18" s="102">
        <f>+LN_Einr11!$N$7</f>
        <v>0</v>
      </c>
      <c r="M18" s="148">
        <f>+LN_Einr11!$M$31</f>
        <v>0</v>
      </c>
      <c r="N18" s="102">
        <f>IFERROR(MIN(+$L18*$G18-$M18,$H18/$Q18+$I18/$Q18+$J18/'allg. Daten'!$D$21+$K18/'allg. Daten'!$D$22),0)</f>
        <v>0</v>
      </c>
      <c r="O18" s="145"/>
      <c r="P18" s="145"/>
      <c r="Q18" s="73" t="b">
        <f t="shared" si="0"/>
        <v>0</v>
      </c>
      <c r="R18" s="141"/>
      <c r="T18" s="17"/>
      <c r="AB18" s="20"/>
      <c r="AC18" s="17"/>
      <c r="AE18" s="15"/>
    </row>
    <row r="19" spans="1:31" ht="14.25" x14ac:dyDescent="0.2">
      <c r="A19" s="60">
        <v>12</v>
      </c>
      <c r="B19" s="142"/>
      <c r="C19" s="27"/>
      <c r="D19" s="27"/>
      <c r="E19" s="27"/>
      <c r="F19" s="27"/>
      <c r="G19" s="99"/>
      <c r="H19" s="114">
        <f>+IFERROR(LN_Einr12!$D$29,0)</f>
        <v>0</v>
      </c>
      <c r="I19" s="114">
        <f>+IFERROR(LN_Einr12!$E$29,0)</f>
        <v>0</v>
      </c>
      <c r="J19" s="114">
        <f>+LN_Einr12!$F$30</f>
        <v>0</v>
      </c>
      <c r="K19" s="114">
        <f>+LN_Einr12!$G$30</f>
        <v>0</v>
      </c>
      <c r="L19" s="102">
        <f>+LN_Einr12!$N$7</f>
        <v>0</v>
      </c>
      <c r="M19" s="148">
        <f>+LN_Einr12!$M$31</f>
        <v>0</v>
      </c>
      <c r="N19" s="102">
        <f>IFERROR(MIN(+$L19*$G19-$M19,$H19/$Q19+$I19/$Q19+$J19/'allg. Daten'!$D$21+$K19/'allg. Daten'!$D$22),0)</f>
        <v>0</v>
      </c>
      <c r="O19" s="145"/>
      <c r="P19" s="145"/>
      <c r="Q19" s="73" t="b">
        <f t="shared" si="0"/>
        <v>0</v>
      </c>
      <c r="R19" s="141"/>
      <c r="T19" s="17"/>
      <c r="AB19" s="20"/>
      <c r="AC19" s="17"/>
      <c r="AE19" s="15"/>
    </row>
    <row r="20" spans="1:31" ht="14.25" x14ac:dyDescent="0.2">
      <c r="A20" s="60">
        <v>13</v>
      </c>
      <c r="B20" s="142"/>
      <c r="C20" s="27"/>
      <c r="D20" s="27"/>
      <c r="E20" s="27"/>
      <c r="F20" s="27"/>
      <c r="G20" s="99"/>
      <c r="H20" s="114">
        <f>+IFERROR(LN_Einr13!$D$29,0)</f>
        <v>0</v>
      </c>
      <c r="I20" s="114">
        <f>+IFERROR(LN_Einr13!$E$29,0)</f>
        <v>0</v>
      </c>
      <c r="J20" s="114">
        <f>+LN_Einr13!$F$30</f>
        <v>0</v>
      </c>
      <c r="K20" s="114">
        <f>+LN_Einr13!$G$30</f>
        <v>0</v>
      </c>
      <c r="L20" s="102">
        <f>+LN_Einr13!$N$7</f>
        <v>0</v>
      </c>
      <c r="M20" s="148">
        <f>+LN_Einr13!$M$31</f>
        <v>0</v>
      </c>
      <c r="N20" s="102">
        <f>IFERROR(MIN(+$L20*$G20-$M20,$H20/$Q20+$I20/$Q20+$J20/'allg. Daten'!$D$21+$K20/'allg. Daten'!$D$22),0)</f>
        <v>0</v>
      </c>
      <c r="O20" s="145"/>
      <c r="P20" s="145"/>
      <c r="Q20" s="73" t="b">
        <f t="shared" si="0"/>
        <v>0</v>
      </c>
      <c r="R20" s="141"/>
      <c r="T20" s="17"/>
      <c r="AB20" s="20"/>
      <c r="AC20" s="17"/>
      <c r="AE20" s="15"/>
    </row>
    <row r="21" spans="1:31" ht="14.25" x14ac:dyDescent="0.2">
      <c r="A21" s="60">
        <v>14</v>
      </c>
      <c r="B21" s="142"/>
      <c r="C21" s="27"/>
      <c r="D21" s="27"/>
      <c r="E21" s="27"/>
      <c r="F21" s="27"/>
      <c r="G21" s="99"/>
      <c r="H21" s="114">
        <f>+IFERROR(LN_Einr14!$D$29,0)</f>
        <v>0</v>
      </c>
      <c r="I21" s="114">
        <f>+IFERROR(LN_Einr14!$E$29,0)</f>
        <v>0</v>
      </c>
      <c r="J21" s="114">
        <f>+LN_Einr14!$F$30</f>
        <v>0</v>
      </c>
      <c r="K21" s="114">
        <f>+LN_Einr14!$G$30</f>
        <v>0</v>
      </c>
      <c r="L21" s="102">
        <f>+LN_Einr14!$N$7</f>
        <v>0</v>
      </c>
      <c r="M21" s="148">
        <f>+LN_Einr14!$M$31</f>
        <v>0</v>
      </c>
      <c r="N21" s="102">
        <f>IFERROR(MIN(+$L21*$G21-$M21,$H21/$Q21+$I21/$Q21+$J21/'allg. Daten'!$D$21+$K21/'allg. Daten'!$D$22),0)</f>
        <v>0</v>
      </c>
      <c r="O21" s="145"/>
      <c r="P21" s="145"/>
      <c r="Q21" s="73" t="b">
        <f t="shared" si="0"/>
        <v>0</v>
      </c>
      <c r="R21" s="141"/>
      <c r="T21" s="17"/>
      <c r="AB21" s="20"/>
      <c r="AC21" s="17"/>
      <c r="AE21" s="15"/>
    </row>
    <row r="22" spans="1:31" ht="14.25" x14ac:dyDescent="0.2">
      <c r="A22" s="60">
        <v>15</v>
      </c>
      <c r="B22" s="142"/>
      <c r="C22" s="27"/>
      <c r="D22" s="100"/>
      <c r="E22" s="100"/>
      <c r="F22" s="100"/>
      <c r="G22" s="101"/>
      <c r="H22" s="114">
        <f>+IFERROR(LN_Einr15!$D$29,0)</f>
        <v>0</v>
      </c>
      <c r="I22" s="114">
        <f>+IFERROR(LN_Einr15!$E$29,0)</f>
        <v>0</v>
      </c>
      <c r="J22" s="114">
        <f>+LN_Einr15!$F$30</f>
        <v>0</v>
      </c>
      <c r="K22" s="114">
        <f>+LN_Einr15!$G$30</f>
        <v>0</v>
      </c>
      <c r="L22" s="102">
        <f>+LN_Einr15!$N$7</f>
        <v>0</v>
      </c>
      <c r="M22" s="148">
        <f>+LN_Einr15!$M$31</f>
        <v>0</v>
      </c>
      <c r="N22" s="102">
        <f>IFERROR(MIN(+$L22*$G22-$M22,$H22/$Q22+$I22/$Q22+$J22/'allg. Daten'!$D$21+$K22/'allg. Daten'!$D$22),0)</f>
        <v>0</v>
      </c>
      <c r="O22" s="145"/>
      <c r="P22" s="145"/>
      <c r="Q22" s="73" t="b">
        <f t="shared" si="0"/>
        <v>0</v>
      </c>
      <c r="R22" s="141"/>
      <c r="T22" s="17"/>
      <c r="AB22" s="20"/>
      <c r="AC22" s="17"/>
      <c r="AE22" s="15"/>
    </row>
    <row r="23" spans="1:31" ht="14.25" x14ac:dyDescent="0.2">
      <c r="A23" s="60">
        <v>16</v>
      </c>
      <c r="B23" s="142"/>
      <c r="C23" s="27"/>
      <c r="D23" s="27"/>
      <c r="E23" s="27"/>
      <c r="F23" s="27"/>
      <c r="G23" s="99"/>
      <c r="H23" s="114">
        <f>+IFERROR(LN_Einr16!$D$29,0)</f>
        <v>0</v>
      </c>
      <c r="I23" s="114">
        <f>+IFERROR(LN_Einr16!$E$29,0)</f>
        <v>0</v>
      </c>
      <c r="J23" s="114">
        <f>+LN_Einr16!$F$30</f>
        <v>0</v>
      </c>
      <c r="K23" s="114">
        <f>+LN_Einr16!$G$30</f>
        <v>0</v>
      </c>
      <c r="L23" s="102">
        <f>+LN_Einr16!$N$7</f>
        <v>0</v>
      </c>
      <c r="M23" s="148">
        <f>+LN_Einr16!$M$31</f>
        <v>0</v>
      </c>
      <c r="N23" s="102">
        <f>IFERROR(MIN(+$L23*$G23-$M23,$H23/$Q23+$I23/$Q23+$J23/'allg. Daten'!$D$21+$K23/'allg. Daten'!$D$22),0)</f>
        <v>0</v>
      </c>
      <c r="O23" s="145"/>
      <c r="P23" s="145"/>
      <c r="Q23" s="73" t="b">
        <f t="shared" si="0"/>
        <v>0</v>
      </c>
      <c r="R23" s="141"/>
      <c r="T23" s="17"/>
      <c r="AB23" s="20"/>
      <c r="AC23" s="17"/>
      <c r="AE23" s="15"/>
    </row>
    <row r="24" spans="1:31" ht="14.25" x14ac:dyDescent="0.2">
      <c r="A24" s="60">
        <v>17</v>
      </c>
      <c r="B24" s="142"/>
      <c r="C24" s="27"/>
      <c r="D24" s="27"/>
      <c r="E24" s="27"/>
      <c r="F24" s="27"/>
      <c r="G24" s="99"/>
      <c r="H24" s="114">
        <f>+IFERROR(LN_Einr17!$D$29,0)</f>
        <v>0</v>
      </c>
      <c r="I24" s="114">
        <f>+IFERROR(LN_Einr17!$E$29,0)</f>
        <v>0</v>
      </c>
      <c r="J24" s="114">
        <f>+LN_Einr17!$F$30</f>
        <v>0</v>
      </c>
      <c r="K24" s="114">
        <f>+LN_Einr17!$G$30</f>
        <v>0</v>
      </c>
      <c r="L24" s="102">
        <f>+LN_Einr17!$N$7</f>
        <v>0</v>
      </c>
      <c r="M24" s="148">
        <f>+LN_Einr17!$M$31</f>
        <v>0</v>
      </c>
      <c r="N24" s="102">
        <f>IFERROR(MIN(+$L24*$G24-$M24,$H24/$Q24+$I24/$Q24+$J24/'allg. Daten'!$D$21+$K24/'allg. Daten'!$D$22),0)</f>
        <v>0</v>
      </c>
      <c r="O24" s="145"/>
      <c r="P24" s="145"/>
      <c r="Q24" s="73" t="b">
        <f t="shared" si="0"/>
        <v>0</v>
      </c>
      <c r="R24" s="141"/>
      <c r="T24" s="17"/>
      <c r="AB24" s="20"/>
      <c r="AC24" s="17"/>
      <c r="AE24" s="15"/>
    </row>
    <row r="25" spans="1:31" ht="14.25" x14ac:dyDescent="0.2">
      <c r="A25" s="60">
        <v>18</v>
      </c>
      <c r="B25" s="142"/>
      <c r="C25" s="27"/>
      <c r="D25" s="27"/>
      <c r="E25" s="27"/>
      <c r="F25" s="27"/>
      <c r="G25" s="99"/>
      <c r="H25" s="114">
        <f>+IFERROR(LN_Einr18!$D$29,0)</f>
        <v>0</v>
      </c>
      <c r="I25" s="114">
        <f>+IFERROR(LN_Einr18!$E$29,0)</f>
        <v>0</v>
      </c>
      <c r="J25" s="114">
        <f>+LN_Einr18!$F$30</f>
        <v>0</v>
      </c>
      <c r="K25" s="114">
        <f>+LN_Einr18!$G$30</f>
        <v>0</v>
      </c>
      <c r="L25" s="102">
        <f>+LN_Einr18!$N$7</f>
        <v>0</v>
      </c>
      <c r="M25" s="148">
        <f>+LN_Einr18!$M$31</f>
        <v>0</v>
      </c>
      <c r="N25" s="102">
        <f>IFERROR(MIN(+$L25*$G25-$M25,$H25/$Q25+$I25/$Q25+$J25/'allg. Daten'!$D$21+$K25/'allg. Daten'!$D$22),0)</f>
        <v>0</v>
      </c>
      <c r="O25" s="145"/>
      <c r="P25" s="145"/>
      <c r="Q25" s="73" t="b">
        <f t="shared" si="0"/>
        <v>0</v>
      </c>
      <c r="R25" s="141"/>
      <c r="T25" s="17"/>
      <c r="AB25" s="20"/>
      <c r="AC25" s="17"/>
      <c r="AE25" s="15"/>
    </row>
    <row r="26" spans="1:31" ht="14.25" x14ac:dyDescent="0.2">
      <c r="A26" s="60">
        <v>19</v>
      </c>
      <c r="B26" s="142"/>
      <c r="C26" s="27"/>
      <c r="D26" s="27"/>
      <c r="E26" s="27"/>
      <c r="F26" s="27"/>
      <c r="G26" s="99"/>
      <c r="H26" s="114">
        <f>+IFERROR(LN_Einr19!$D$29,0)</f>
        <v>0</v>
      </c>
      <c r="I26" s="114">
        <f>+IFERROR(LN_Einr19!$E$29,0)</f>
        <v>0</v>
      </c>
      <c r="J26" s="114">
        <f>+LN_Einr19!$F$30</f>
        <v>0</v>
      </c>
      <c r="K26" s="114">
        <f>+LN_Einr19!$G$30</f>
        <v>0</v>
      </c>
      <c r="L26" s="102">
        <f>+LN_Einr19!$N$7</f>
        <v>0</v>
      </c>
      <c r="M26" s="148">
        <f>+LN_Einr19!$M$31</f>
        <v>0</v>
      </c>
      <c r="N26" s="102">
        <f>IFERROR(MIN(+$L26*$G26-$M26,$H26/$Q26+$I26/$Q26+$J26/'allg. Daten'!$D$21+$K26/'allg. Daten'!$D$22),0)</f>
        <v>0</v>
      </c>
      <c r="O26" s="145"/>
      <c r="P26" s="145"/>
      <c r="Q26" s="73" t="b">
        <f t="shared" si="0"/>
        <v>0</v>
      </c>
      <c r="R26" s="141"/>
      <c r="T26" s="17"/>
      <c r="AB26" s="20"/>
      <c r="AC26" s="17"/>
      <c r="AE26" s="15"/>
    </row>
    <row r="27" spans="1:31" ht="14.25" x14ac:dyDescent="0.2">
      <c r="A27" s="60">
        <v>20</v>
      </c>
      <c r="B27" s="142"/>
      <c r="C27" s="27"/>
      <c r="D27" s="27"/>
      <c r="E27" s="27"/>
      <c r="F27" s="27"/>
      <c r="G27" s="99"/>
      <c r="H27" s="114">
        <f>+IFERROR(LN_Einr20!$D$29,0)</f>
        <v>0</v>
      </c>
      <c r="I27" s="114">
        <f>+IFERROR(LN_Einr20!$E$29,0)</f>
        <v>0</v>
      </c>
      <c r="J27" s="114">
        <f>+LN_Einr20!$F$30</f>
        <v>0</v>
      </c>
      <c r="K27" s="114">
        <f>+LN_Einr20!$G$30</f>
        <v>0</v>
      </c>
      <c r="L27" s="102">
        <f>+LN_Einr20!$N$7</f>
        <v>0</v>
      </c>
      <c r="M27" s="148">
        <f>+LN_Einr20!$M$31</f>
        <v>0</v>
      </c>
      <c r="N27" s="102">
        <f>IFERROR(MIN(+$L27*$G27-$M27,$H27/$Q27+$I27/$Q27+$J27/'allg. Daten'!$D$21+$K27/'allg. Daten'!$D$22),0)</f>
        <v>0</v>
      </c>
      <c r="O27" s="145"/>
      <c r="P27" s="145"/>
      <c r="Q27" s="73" t="b">
        <f t="shared" si="0"/>
        <v>0</v>
      </c>
      <c r="R27" s="141"/>
      <c r="T27" s="17"/>
      <c r="AB27" s="20"/>
      <c r="AC27" s="17"/>
      <c r="AE27" s="15"/>
    </row>
    <row r="28" spans="1:31" ht="14.25" x14ac:dyDescent="0.2">
      <c r="A28" s="60">
        <v>21</v>
      </c>
      <c r="B28" s="142"/>
      <c r="C28" s="27"/>
      <c r="D28" s="27"/>
      <c r="E28" s="27"/>
      <c r="F28" s="27"/>
      <c r="G28" s="99"/>
      <c r="H28" s="114">
        <f>+IFERROR(LN_Einr21!$D$29,0)</f>
        <v>0</v>
      </c>
      <c r="I28" s="114">
        <f>+IFERROR(LN_Einr21!$E$29,0)</f>
        <v>0</v>
      </c>
      <c r="J28" s="114">
        <f>+LN_Einr21!$F$30</f>
        <v>0</v>
      </c>
      <c r="K28" s="114">
        <f>+LN_Einr21!$G$30</f>
        <v>0</v>
      </c>
      <c r="L28" s="102">
        <f>+LN_Einr21!$N$7</f>
        <v>0</v>
      </c>
      <c r="M28" s="148">
        <f>+LN_Einr21!$M$31</f>
        <v>0</v>
      </c>
      <c r="N28" s="102">
        <f>IFERROR(MIN(+$L28*$G28-$M28,$H28/$Q28+$I28/$Q28+$J28/'allg. Daten'!$D$21+$K28/'allg. Daten'!$D$22),0)</f>
        <v>0</v>
      </c>
      <c r="O28" s="145"/>
      <c r="P28" s="145"/>
      <c r="Q28" s="73" t="b">
        <f t="shared" si="0"/>
        <v>0</v>
      </c>
      <c r="R28" s="141"/>
      <c r="T28" s="17"/>
      <c r="AB28" s="20"/>
      <c r="AC28" s="17"/>
      <c r="AE28" s="15"/>
    </row>
    <row r="29" spans="1:31" ht="14.25" x14ac:dyDescent="0.2">
      <c r="A29" s="60">
        <v>22</v>
      </c>
      <c r="B29" s="142"/>
      <c r="C29" s="27"/>
      <c r="D29" s="27"/>
      <c r="E29" s="27"/>
      <c r="F29" s="27"/>
      <c r="G29" s="99"/>
      <c r="H29" s="114">
        <f>+IFERROR(LN_Einr22!$D$29,0)</f>
        <v>0</v>
      </c>
      <c r="I29" s="114">
        <f>+IFERROR(LN_Einr22!$E$29,0)</f>
        <v>0</v>
      </c>
      <c r="J29" s="114">
        <f>+LN_Einr22!$F$30</f>
        <v>0</v>
      </c>
      <c r="K29" s="114">
        <f>+LN_Einr22!$G$30</f>
        <v>0</v>
      </c>
      <c r="L29" s="102">
        <f>+LN_Einr22!$N$7</f>
        <v>0</v>
      </c>
      <c r="M29" s="148">
        <f>+LN_Einr22!$M$31</f>
        <v>0</v>
      </c>
      <c r="N29" s="102">
        <f>IFERROR(MIN(+$L29*$G29-$M29,$H29/$Q29+$I29/$Q29+$J29/'allg. Daten'!$D$21+$K29/'allg. Daten'!$D$22),0)</f>
        <v>0</v>
      </c>
      <c r="O29" s="145"/>
      <c r="P29" s="145"/>
      <c r="Q29" s="73" t="b">
        <f t="shared" si="0"/>
        <v>0</v>
      </c>
      <c r="R29" s="141"/>
      <c r="T29" s="17"/>
      <c r="AB29" s="20"/>
      <c r="AC29" s="17"/>
      <c r="AE29" s="15"/>
    </row>
    <row r="30" spans="1:31" ht="14.25" x14ac:dyDescent="0.2">
      <c r="A30" s="60">
        <v>23</v>
      </c>
      <c r="B30" s="142"/>
      <c r="C30" s="27"/>
      <c r="D30" s="27"/>
      <c r="E30" s="27"/>
      <c r="F30" s="27"/>
      <c r="G30" s="99"/>
      <c r="H30" s="114">
        <f>+IFERROR(LN_Einr23!$D$29,0)</f>
        <v>0</v>
      </c>
      <c r="I30" s="114">
        <f>+IFERROR(LN_Einr23!$E$29,0)</f>
        <v>0</v>
      </c>
      <c r="J30" s="114">
        <f>+LN_Einr23!$F$30</f>
        <v>0</v>
      </c>
      <c r="K30" s="114">
        <f>+LN_Einr23!$G$30</f>
        <v>0</v>
      </c>
      <c r="L30" s="102">
        <f>+LN_Einr23!$N$7</f>
        <v>0</v>
      </c>
      <c r="M30" s="148">
        <f>+LN_Einr23!$M$31</f>
        <v>0</v>
      </c>
      <c r="N30" s="102">
        <f>IFERROR(MIN(+$L30*$G30-$M30,$H30/$Q30+$I30/$Q30+$J30/'allg. Daten'!$D$21+$K30/'allg. Daten'!$D$22),0)</f>
        <v>0</v>
      </c>
      <c r="O30" s="145"/>
      <c r="P30" s="145"/>
      <c r="Q30" s="73" t="b">
        <f t="shared" si="0"/>
        <v>0</v>
      </c>
      <c r="R30" s="141"/>
      <c r="T30" s="17"/>
      <c r="AB30" s="20"/>
      <c r="AC30" s="17"/>
      <c r="AE30" s="15"/>
    </row>
    <row r="31" spans="1:31" ht="14.25" x14ac:dyDescent="0.2">
      <c r="A31" s="60">
        <v>24</v>
      </c>
      <c r="B31" s="142"/>
      <c r="C31" s="27"/>
      <c r="D31" s="27"/>
      <c r="E31" s="27"/>
      <c r="F31" s="27"/>
      <c r="G31" s="99"/>
      <c r="H31" s="114">
        <f>+IFERROR(LN_Einr24!$D$29,0)</f>
        <v>0</v>
      </c>
      <c r="I31" s="114">
        <f>+IFERROR(LN_Einr24!$E$29,0)</f>
        <v>0</v>
      </c>
      <c r="J31" s="114">
        <f>+LN_Einr24!$F$30</f>
        <v>0</v>
      </c>
      <c r="K31" s="114">
        <f>+LN_Einr24!$G$30</f>
        <v>0</v>
      </c>
      <c r="L31" s="102">
        <f>+LN_Einr24!$N$7</f>
        <v>0</v>
      </c>
      <c r="M31" s="148">
        <f>+LN_Einr24!$M$31</f>
        <v>0</v>
      </c>
      <c r="N31" s="102">
        <f>IFERROR(MIN(+$L31*$G31-$M31,$H31/$Q31+$I31/$Q31+$J31/'allg. Daten'!$D$21+$K31/'allg. Daten'!$D$22),0)</f>
        <v>0</v>
      </c>
      <c r="O31" s="145"/>
      <c r="P31" s="145"/>
      <c r="Q31" s="73" t="b">
        <f t="shared" si="0"/>
        <v>0</v>
      </c>
      <c r="R31" s="141"/>
      <c r="T31" s="17"/>
      <c r="AB31" s="20"/>
      <c r="AC31" s="17"/>
      <c r="AE31" s="15"/>
    </row>
    <row r="32" spans="1:31" ht="14.25" x14ac:dyDescent="0.2">
      <c r="A32" s="60">
        <v>25</v>
      </c>
      <c r="B32" s="142"/>
      <c r="C32" s="27"/>
      <c r="D32" s="27"/>
      <c r="E32" s="27"/>
      <c r="F32" s="27"/>
      <c r="G32" s="99"/>
      <c r="H32" s="114">
        <f>+IFERROR(LN_Einr25!$D$29,0)</f>
        <v>0</v>
      </c>
      <c r="I32" s="114">
        <f>+IFERROR(LN_Einr25!$E$29,0)</f>
        <v>0</v>
      </c>
      <c r="J32" s="114">
        <f>+LN_Einr25!$F$30</f>
        <v>0</v>
      </c>
      <c r="K32" s="114">
        <f>+LN_Einr25!$G$30</f>
        <v>0</v>
      </c>
      <c r="L32" s="102">
        <f>+LN_Einr25!$N$7</f>
        <v>0</v>
      </c>
      <c r="M32" s="148">
        <f>+LN_Einr25!$M$31</f>
        <v>0</v>
      </c>
      <c r="N32" s="102">
        <f>IFERROR(MIN(+$L32*$G32-$M32,$H32/$Q32+$I32/$Q32+$J32/'allg. Daten'!$D$21+$K32/'allg. Daten'!$D$22),0)</f>
        <v>0</v>
      </c>
      <c r="O32" s="145"/>
      <c r="P32" s="145"/>
      <c r="Q32" s="73" t="b">
        <f t="shared" si="0"/>
        <v>0</v>
      </c>
      <c r="R32" s="141"/>
      <c r="T32" s="17"/>
      <c r="AB32" s="20"/>
      <c r="AC32" s="17"/>
      <c r="AE32" s="15"/>
    </row>
    <row r="33" spans="1:33" ht="14.25" x14ac:dyDescent="0.2">
      <c r="A33" s="60">
        <v>26</v>
      </c>
      <c r="B33" s="142"/>
      <c r="C33" s="27"/>
      <c r="D33" s="27"/>
      <c r="E33" s="27"/>
      <c r="F33" s="27"/>
      <c r="G33" s="99"/>
      <c r="H33" s="114">
        <f>+IFERROR(LN_Einr26!$D$29,0)</f>
        <v>0</v>
      </c>
      <c r="I33" s="114">
        <f>+IFERROR(LN_Einr26!$E$29,0)</f>
        <v>0</v>
      </c>
      <c r="J33" s="114">
        <f>+LN_Einr26!$F$30</f>
        <v>0</v>
      </c>
      <c r="K33" s="114">
        <f>+LN_Einr26!$G$30</f>
        <v>0</v>
      </c>
      <c r="L33" s="102">
        <f>+LN_Einr26!$N$7</f>
        <v>0</v>
      </c>
      <c r="M33" s="148">
        <f>+LN_Einr26!$M$31</f>
        <v>0</v>
      </c>
      <c r="N33" s="102">
        <f>IFERROR(MIN(+$L33*$G33-$M33,$H33/$Q33+$I33/$Q33+$J33/'allg. Daten'!$D$21+$K33/'allg. Daten'!$D$22),0)</f>
        <v>0</v>
      </c>
      <c r="O33" s="145"/>
      <c r="P33" s="145"/>
      <c r="Q33" s="73" t="b">
        <f t="shared" si="0"/>
        <v>0</v>
      </c>
      <c r="R33" s="141"/>
      <c r="T33" s="17"/>
      <c r="AB33" s="20"/>
      <c r="AC33" s="17"/>
      <c r="AE33" s="15"/>
    </row>
    <row r="34" spans="1:33" ht="14.25" x14ac:dyDescent="0.2">
      <c r="A34" s="60">
        <v>27</v>
      </c>
      <c r="B34" s="142"/>
      <c r="C34" s="27"/>
      <c r="D34" s="27"/>
      <c r="E34" s="27"/>
      <c r="F34" s="27"/>
      <c r="G34" s="99"/>
      <c r="H34" s="114">
        <f>+IFERROR(LN_Einr27!$D$29,0)</f>
        <v>0</v>
      </c>
      <c r="I34" s="114">
        <f>+IFERROR(LN_Einr27!$E$29,0)</f>
        <v>0</v>
      </c>
      <c r="J34" s="114">
        <f>+LN_Einr27!$F$30</f>
        <v>0</v>
      </c>
      <c r="K34" s="114">
        <f>+LN_Einr27!$G$30</f>
        <v>0</v>
      </c>
      <c r="L34" s="102">
        <f>+LN_Einr27!$N$7</f>
        <v>0</v>
      </c>
      <c r="M34" s="148">
        <f>+LN_Einr27!$M$31</f>
        <v>0</v>
      </c>
      <c r="N34" s="102">
        <f>IFERROR(MIN(+$L34*$G34-$M34,$H34/$Q34+$I34/$Q34+$J34/'allg. Daten'!$D$21+$K34/'allg. Daten'!$D$22),0)</f>
        <v>0</v>
      </c>
      <c r="O34" s="145"/>
      <c r="P34" s="145"/>
      <c r="Q34" s="73" t="b">
        <f t="shared" si="0"/>
        <v>0</v>
      </c>
      <c r="R34" s="141"/>
      <c r="T34" s="17"/>
      <c r="AB34" s="20"/>
      <c r="AC34" s="17"/>
      <c r="AE34" s="15"/>
    </row>
    <row r="35" spans="1:33" ht="14.25" x14ac:dyDescent="0.2">
      <c r="A35" s="60">
        <v>28</v>
      </c>
      <c r="B35" s="142"/>
      <c r="C35" s="27"/>
      <c r="D35" s="27"/>
      <c r="E35" s="27"/>
      <c r="F35" s="27"/>
      <c r="G35" s="99"/>
      <c r="H35" s="114">
        <f>+IFERROR(LN_Einr28!$D$29,0)</f>
        <v>0</v>
      </c>
      <c r="I35" s="114">
        <f>+IFERROR(LN_Einr28!$E$29,0)</f>
        <v>0</v>
      </c>
      <c r="J35" s="114">
        <f>+LN_Einr28!$F$30</f>
        <v>0</v>
      </c>
      <c r="K35" s="114">
        <f>+LN_Einr28!$G$30</f>
        <v>0</v>
      </c>
      <c r="L35" s="102">
        <f>+LN_Einr28!$N$7</f>
        <v>0</v>
      </c>
      <c r="M35" s="148">
        <f>+LN_Einr28!$M$31</f>
        <v>0</v>
      </c>
      <c r="N35" s="102">
        <f>IFERROR(MIN(+$L35*$G35-$M35,$H35/$Q35+$I35/$Q35+$J35/'allg. Daten'!$D$21+$K35/'allg. Daten'!$D$22),0)</f>
        <v>0</v>
      </c>
      <c r="O35" s="145"/>
      <c r="P35" s="145"/>
      <c r="Q35" s="73" t="b">
        <f t="shared" si="0"/>
        <v>0</v>
      </c>
      <c r="R35" s="141"/>
      <c r="T35" s="17"/>
      <c r="AB35" s="20"/>
      <c r="AC35" s="17"/>
      <c r="AE35" s="15"/>
    </row>
    <row r="36" spans="1:33" ht="14.25" x14ac:dyDescent="0.2">
      <c r="A36" s="60">
        <v>29</v>
      </c>
      <c r="B36" s="142"/>
      <c r="C36" s="27"/>
      <c r="D36" s="27"/>
      <c r="E36" s="27"/>
      <c r="F36" s="27"/>
      <c r="G36" s="99"/>
      <c r="H36" s="114">
        <f>+IFERROR(LN_Einr29!$D$29,0)</f>
        <v>0</v>
      </c>
      <c r="I36" s="114">
        <f>+IFERROR(LN_Einr29!$E$29,0)</f>
        <v>0</v>
      </c>
      <c r="J36" s="114">
        <f>+LN_Einr29!$F$30</f>
        <v>0</v>
      </c>
      <c r="K36" s="114">
        <f>+LN_Einr29!$G$30</f>
        <v>0</v>
      </c>
      <c r="L36" s="102">
        <f>+LN_Einr29!$N$7</f>
        <v>0</v>
      </c>
      <c r="M36" s="148">
        <f>+LN_Einr29!$M$31</f>
        <v>0</v>
      </c>
      <c r="N36" s="102">
        <f>IFERROR(MIN(+$L36*$G36-$M36,$H36/$Q36+$I36/$Q36+$J36/'allg. Daten'!$D$21+$K36/'allg. Daten'!$D$22),0)</f>
        <v>0</v>
      </c>
      <c r="O36" s="145"/>
      <c r="P36" s="145"/>
      <c r="Q36" s="73" t="b">
        <f t="shared" si="0"/>
        <v>0</v>
      </c>
      <c r="R36" s="141"/>
      <c r="T36" s="17"/>
      <c r="AB36" s="20"/>
      <c r="AC36" s="17"/>
      <c r="AE36" s="15"/>
    </row>
    <row r="37" spans="1:33" ht="14.25" x14ac:dyDescent="0.2">
      <c r="A37" s="60">
        <v>30</v>
      </c>
      <c r="B37" s="142"/>
      <c r="C37" s="27"/>
      <c r="D37" s="27"/>
      <c r="E37" s="27"/>
      <c r="F37" s="27"/>
      <c r="G37" s="99"/>
      <c r="H37" s="114">
        <f>+IFERROR(LN_Einr30!$D$29,0)</f>
        <v>0</v>
      </c>
      <c r="I37" s="114">
        <f>+IFERROR(LN_Einr30!$E$29,0)</f>
        <v>0</v>
      </c>
      <c r="J37" s="114">
        <f>+LN_Einr30!$F$30</f>
        <v>0</v>
      </c>
      <c r="K37" s="114">
        <f>+LN_Einr30!$G$30</f>
        <v>0</v>
      </c>
      <c r="L37" s="102">
        <f>+LN_Einr30!$N$7</f>
        <v>0</v>
      </c>
      <c r="M37" s="148">
        <f>+LN_Einr30!$M$31</f>
        <v>0</v>
      </c>
      <c r="N37" s="102">
        <f>IFERROR(MIN(+$L37*$G37-$M37,$H37/$Q37+$I37/$Q37+$J37/'allg. Daten'!$D$21+$K37/'allg. Daten'!$D$22),0)</f>
        <v>0</v>
      </c>
      <c r="O37" s="145"/>
      <c r="P37" s="145"/>
      <c r="Q37" s="73" t="b">
        <f t="shared" si="0"/>
        <v>0</v>
      </c>
      <c r="R37" s="141"/>
      <c r="T37" s="17"/>
      <c r="AB37" s="20"/>
      <c r="AC37" s="17"/>
      <c r="AE37" s="15"/>
    </row>
    <row r="38" spans="1:33" ht="14.25" x14ac:dyDescent="0.2">
      <c r="A38" s="60">
        <v>31</v>
      </c>
      <c r="B38" s="142"/>
      <c r="C38" s="27"/>
      <c r="D38" s="27"/>
      <c r="E38" s="27"/>
      <c r="F38" s="27"/>
      <c r="G38" s="99"/>
      <c r="H38" s="114">
        <f>+IFERROR(LN_Einr31!$D$29,0)</f>
        <v>0</v>
      </c>
      <c r="I38" s="114">
        <f>+IFERROR(LN_Einr31!$E$29,0)</f>
        <v>0</v>
      </c>
      <c r="J38" s="114">
        <f>+LN_Einr31!$F$30</f>
        <v>0</v>
      </c>
      <c r="K38" s="114">
        <f>+LN_Einr31!$G$30</f>
        <v>0</v>
      </c>
      <c r="L38" s="102">
        <f>+LN_Einr31!$N$7</f>
        <v>0</v>
      </c>
      <c r="M38" s="148">
        <f>+LN_Einr31!$M$31</f>
        <v>0</v>
      </c>
      <c r="N38" s="102">
        <f>IFERROR(MIN(+$L38*$G38-$M38,$H38/$Q38+$I38/$Q38+$J38/'allg. Daten'!$D$21+$K38/'allg. Daten'!$D$22),0)</f>
        <v>0</v>
      </c>
      <c r="O38" s="145"/>
      <c r="P38" s="145"/>
      <c r="Q38" s="73" t="b">
        <f t="shared" si="0"/>
        <v>0</v>
      </c>
      <c r="R38" s="141"/>
      <c r="T38" s="17"/>
      <c r="AB38" s="20"/>
      <c r="AC38" s="17"/>
      <c r="AE38" s="15"/>
    </row>
    <row r="39" spans="1:33" ht="14.25" x14ac:dyDescent="0.2">
      <c r="A39" s="60">
        <v>32</v>
      </c>
      <c r="B39" s="142"/>
      <c r="C39" s="27"/>
      <c r="D39" s="27"/>
      <c r="E39" s="27"/>
      <c r="F39" s="27"/>
      <c r="G39" s="99"/>
      <c r="H39" s="114">
        <f>+IFERROR(LN_Einr32!$D$29,0)</f>
        <v>0</v>
      </c>
      <c r="I39" s="114">
        <f>+IFERROR(LN_Einr32!$E$29,0)</f>
        <v>0</v>
      </c>
      <c r="J39" s="114">
        <f>+LN_Einr32!$F$30</f>
        <v>0</v>
      </c>
      <c r="K39" s="114">
        <f>+LN_Einr32!$G$30</f>
        <v>0</v>
      </c>
      <c r="L39" s="102">
        <f>+LN_Einr32!$N$7</f>
        <v>0</v>
      </c>
      <c r="M39" s="148">
        <f>+LN_Einr32!$M$31</f>
        <v>0</v>
      </c>
      <c r="N39" s="102">
        <f>IFERROR(MIN(+$L39*$G39-$M39,$H39/$Q39+$I39/$Q39+$J39/'allg. Daten'!$D$21+$K39/'allg. Daten'!$D$22),0)</f>
        <v>0</v>
      </c>
      <c r="O39" s="145"/>
      <c r="P39" s="145"/>
      <c r="Q39" s="73" t="b">
        <f t="shared" si="0"/>
        <v>0</v>
      </c>
      <c r="R39" s="141"/>
      <c r="T39" s="17"/>
      <c r="AB39" s="25"/>
      <c r="AC39" s="17"/>
    </row>
    <row r="40" spans="1:33" ht="14.25" x14ac:dyDescent="0.2">
      <c r="A40" s="60">
        <v>33</v>
      </c>
      <c r="B40" s="142"/>
      <c r="C40" s="27"/>
      <c r="D40" s="27"/>
      <c r="E40" s="27"/>
      <c r="F40" s="27"/>
      <c r="G40" s="99"/>
      <c r="H40" s="114">
        <f>+IFERROR(LN_Einr33!$D$29,0)</f>
        <v>0</v>
      </c>
      <c r="I40" s="114">
        <f>+IFERROR(LN_Einr33!$E$29,0)</f>
        <v>0</v>
      </c>
      <c r="J40" s="114">
        <f>+LN_Einr33!$F$30</f>
        <v>0</v>
      </c>
      <c r="K40" s="114">
        <f>+LN_Einr33!$G$30</f>
        <v>0</v>
      </c>
      <c r="L40" s="102">
        <f>+LN_Einr33!$N$7</f>
        <v>0</v>
      </c>
      <c r="M40" s="148">
        <f>+LN_Einr33!$M$31</f>
        <v>0</v>
      </c>
      <c r="N40" s="102">
        <f>IFERROR(MIN(+$L40*$G40-$M40,$H40/$Q40+$I40/$Q40+$J40/'allg. Daten'!$D$21+$K40/'allg. Daten'!$D$22),0)</f>
        <v>0</v>
      </c>
      <c r="O40" s="145"/>
      <c r="P40" s="145"/>
      <c r="Q40" s="73" t="b">
        <f t="shared" si="0"/>
        <v>0</v>
      </c>
      <c r="R40" s="141"/>
      <c r="T40" s="17"/>
      <c r="AB40" s="29"/>
      <c r="AC40" s="17"/>
      <c r="AE40" s="15"/>
    </row>
    <row r="41" spans="1:33" ht="14.25" x14ac:dyDescent="0.2">
      <c r="A41" s="60">
        <v>34</v>
      </c>
      <c r="B41" s="142"/>
      <c r="C41" s="27"/>
      <c r="D41" s="27"/>
      <c r="E41" s="27"/>
      <c r="F41" s="27"/>
      <c r="G41" s="99"/>
      <c r="H41" s="114">
        <f>+IFERROR(LN_Einr34!$D$29,0)</f>
        <v>0</v>
      </c>
      <c r="I41" s="114">
        <f>+IFERROR(LN_Einr34!$E$29,0)</f>
        <v>0</v>
      </c>
      <c r="J41" s="114">
        <f>+LN_Einr34!$F$30</f>
        <v>0</v>
      </c>
      <c r="K41" s="114">
        <f>+LN_Einr34!$G$30</f>
        <v>0</v>
      </c>
      <c r="L41" s="102">
        <f>+LN_Einr34!$N$7</f>
        <v>0</v>
      </c>
      <c r="M41" s="148">
        <f>+LN_Einr34!$M$31</f>
        <v>0</v>
      </c>
      <c r="N41" s="102">
        <f>IFERROR(MIN(+$L41*$G41-$M41,$H41/$Q41+$I41/$Q41+$J41/'allg. Daten'!$D$21+$K41/'allg. Daten'!$D$22),0)</f>
        <v>0</v>
      </c>
      <c r="O41" s="145"/>
      <c r="P41" s="145"/>
      <c r="Q41" s="73" t="b">
        <f t="shared" si="0"/>
        <v>0</v>
      </c>
      <c r="R41" s="141"/>
      <c r="T41" s="17"/>
      <c r="AB41" s="29"/>
      <c r="AC41" s="17"/>
      <c r="AE41" s="15"/>
    </row>
    <row r="42" spans="1:33" ht="14.25" x14ac:dyDescent="0.2">
      <c r="A42" s="60">
        <v>35</v>
      </c>
      <c r="B42" s="142"/>
      <c r="C42" s="27"/>
      <c r="D42" s="27"/>
      <c r="E42" s="27"/>
      <c r="F42" s="27"/>
      <c r="G42" s="99"/>
      <c r="H42" s="114">
        <f>+IFERROR(LN_Einr35!$D$29,0)</f>
        <v>0</v>
      </c>
      <c r="I42" s="114">
        <f>+IFERROR(LN_Einr35!$E$29,0)</f>
        <v>0</v>
      </c>
      <c r="J42" s="114">
        <f>+LN_Einr35!$F$30</f>
        <v>0</v>
      </c>
      <c r="K42" s="114">
        <f>+LN_Einr35!$G$30</f>
        <v>0</v>
      </c>
      <c r="L42" s="102">
        <f>+LN_Einr35!$N$7</f>
        <v>0</v>
      </c>
      <c r="M42" s="148">
        <f>+LN_Einr35!$M$31</f>
        <v>0</v>
      </c>
      <c r="N42" s="102">
        <f>IFERROR(MIN(+$L42*$G42-$M42,$H42/$Q42+$I42/$Q42+$J42/'allg. Daten'!$D$21+$K42/'allg. Daten'!$D$22),0)</f>
        <v>0</v>
      </c>
      <c r="O42" s="145"/>
      <c r="P42" s="145"/>
      <c r="Q42" s="73" t="b">
        <f t="shared" si="0"/>
        <v>0</v>
      </c>
      <c r="R42" s="141"/>
      <c r="T42" s="17"/>
      <c r="AB42" s="30"/>
      <c r="AC42" s="17"/>
      <c r="AE42" s="15"/>
      <c r="AG42" s="31"/>
    </row>
    <row r="43" spans="1:33" ht="14.25" x14ac:dyDescent="0.2">
      <c r="A43" s="60">
        <v>36</v>
      </c>
      <c r="B43" s="142"/>
      <c r="C43" s="27"/>
      <c r="D43" s="27"/>
      <c r="E43" s="27"/>
      <c r="F43" s="27"/>
      <c r="G43" s="99"/>
      <c r="H43" s="114">
        <f>+IFERROR(LN_Einr36!$D$29,0)</f>
        <v>0</v>
      </c>
      <c r="I43" s="114">
        <f>+IFERROR(LN_Einr36!$E$29,0)</f>
        <v>0</v>
      </c>
      <c r="J43" s="114">
        <f>+LN_Einr36!$F$30</f>
        <v>0</v>
      </c>
      <c r="K43" s="114">
        <f>+LN_Einr36!$G$30</f>
        <v>0</v>
      </c>
      <c r="L43" s="102">
        <f>+LN_Einr36!$N$7</f>
        <v>0</v>
      </c>
      <c r="M43" s="148">
        <f>+LN_Einr36!$M$31</f>
        <v>0</v>
      </c>
      <c r="N43" s="102">
        <f>IFERROR(MIN(+$L43*$G43-$M43,$H43/$Q43+$I43/$Q43+$J43/'allg. Daten'!$D$21+$K43/'allg. Daten'!$D$22),0)</f>
        <v>0</v>
      </c>
      <c r="O43" s="145"/>
      <c r="P43" s="145"/>
      <c r="Q43" s="73" t="b">
        <f t="shared" si="0"/>
        <v>0</v>
      </c>
      <c r="R43" s="141"/>
      <c r="T43" s="17"/>
      <c r="AB43" s="30"/>
      <c r="AC43" s="17"/>
      <c r="AE43" s="15"/>
    </row>
    <row r="44" spans="1:33" ht="14.25" x14ac:dyDescent="0.2">
      <c r="A44" s="60">
        <v>37</v>
      </c>
      <c r="B44" s="142"/>
      <c r="C44" s="27"/>
      <c r="D44" s="27"/>
      <c r="E44" s="27"/>
      <c r="F44" s="27"/>
      <c r="G44" s="99"/>
      <c r="H44" s="114">
        <f>+IFERROR(LN_Einr37!$D$29,0)</f>
        <v>0</v>
      </c>
      <c r="I44" s="114">
        <f>+IFERROR(LN_Einr37!$E$29,0)</f>
        <v>0</v>
      </c>
      <c r="J44" s="114">
        <f>+LN_Einr37!$F$30</f>
        <v>0</v>
      </c>
      <c r="K44" s="114">
        <f>+LN_Einr37!$G$30</f>
        <v>0</v>
      </c>
      <c r="L44" s="102">
        <f>+LN_Einr37!$N$7</f>
        <v>0</v>
      </c>
      <c r="M44" s="148">
        <f>+LN_Einr37!$M$31</f>
        <v>0</v>
      </c>
      <c r="N44" s="102">
        <f>IFERROR(MIN(+$L44*$G44-$M44,$H44/$Q44+$I44/$Q44+$J44/'allg. Daten'!$D$21+$K44/'allg. Daten'!$D$22),0)</f>
        <v>0</v>
      </c>
      <c r="O44" s="145"/>
      <c r="P44" s="145"/>
      <c r="Q44" s="73" t="b">
        <f t="shared" si="0"/>
        <v>0</v>
      </c>
      <c r="R44" s="141"/>
      <c r="T44" s="17"/>
      <c r="AB44" s="30"/>
      <c r="AC44" s="17"/>
      <c r="AE44" s="15"/>
    </row>
    <row r="45" spans="1:33" ht="14.25" x14ac:dyDescent="0.2">
      <c r="A45" s="60">
        <v>38</v>
      </c>
      <c r="B45" s="142"/>
      <c r="C45" s="27"/>
      <c r="D45" s="27"/>
      <c r="E45" s="27"/>
      <c r="F45" s="27"/>
      <c r="G45" s="99"/>
      <c r="H45" s="114">
        <f>+IFERROR(LN_Einr38!$D$29,0)</f>
        <v>0</v>
      </c>
      <c r="I45" s="114">
        <f>+IFERROR(LN_Einr38!$E$29,0)</f>
        <v>0</v>
      </c>
      <c r="J45" s="114">
        <f>+LN_Einr38!$F$30</f>
        <v>0</v>
      </c>
      <c r="K45" s="114">
        <f>+LN_Einr38!$G$30</f>
        <v>0</v>
      </c>
      <c r="L45" s="102">
        <f>+LN_Einr38!$N$7</f>
        <v>0</v>
      </c>
      <c r="M45" s="148">
        <f>+LN_Einr38!$M$31</f>
        <v>0</v>
      </c>
      <c r="N45" s="102">
        <f>IFERROR(MIN(+$L45*$G45-$M45,$H45/$Q45+$I45/$Q45+$J45/'allg. Daten'!$D$21+$K45/'allg. Daten'!$D$22),0)</f>
        <v>0</v>
      </c>
      <c r="O45" s="145"/>
      <c r="P45" s="145"/>
      <c r="Q45" s="73" t="b">
        <f t="shared" si="0"/>
        <v>0</v>
      </c>
      <c r="R45" s="141"/>
      <c r="T45" s="17"/>
      <c r="AB45" s="30"/>
      <c r="AC45" s="17"/>
      <c r="AE45" s="15"/>
    </row>
    <row r="46" spans="1:33" ht="14.25" x14ac:dyDescent="0.2">
      <c r="A46" s="60">
        <v>39</v>
      </c>
      <c r="B46" s="142"/>
      <c r="C46" s="27"/>
      <c r="D46" s="27"/>
      <c r="E46" s="27"/>
      <c r="F46" s="27"/>
      <c r="G46" s="99"/>
      <c r="H46" s="114">
        <f>+IFERROR(LN_Einr39!$D$29,0)</f>
        <v>0</v>
      </c>
      <c r="I46" s="114">
        <f>+IFERROR(LN_Einr39!$E$29,0)</f>
        <v>0</v>
      </c>
      <c r="J46" s="114">
        <f>+LN_Einr39!$F$30</f>
        <v>0</v>
      </c>
      <c r="K46" s="114">
        <f>+LN_Einr39!$G$30</f>
        <v>0</v>
      </c>
      <c r="L46" s="102">
        <f>+LN_Einr39!$N$7</f>
        <v>0</v>
      </c>
      <c r="M46" s="148">
        <f>+LN_Einr39!$M$31</f>
        <v>0</v>
      </c>
      <c r="N46" s="102">
        <f>IFERROR(MIN(+$L46*$G46-$M46,$H46/$Q46+$I46/$Q46+$J46/'allg. Daten'!$D$21+$K46/'allg. Daten'!$D$22),0)</f>
        <v>0</v>
      </c>
      <c r="O46" s="145"/>
      <c r="P46" s="145"/>
      <c r="Q46" s="73" t="b">
        <f t="shared" si="0"/>
        <v>0</v>
      </c>
      <c r="R46" s="141"/>
      <c r="T46" s="17"/>
      <c r="AB46" s="30"/>
      <c r="AC46" s="17"/>
      <c r="AE46" s="15"/>
    </row>
    <row r="47" spans="1:33" ht="14.25" x14ac:dyDescent="0.2">
      <c r="A47" s="60">
        <v>40</v>
      </c>
      <c r="B47" s="142"/>
      <c r="C47" s="27"/>
      <c r="D47" s="27"/>
      <c r="E47" s="27"/>
      <c r="F47" s="27"/>
      <c r="G47" s="99"/>
      <c r="H47" s="114">
        <f>+IFERROR(LN_Einr40!$D$29,0)</f>
        <v>0</v>
      </c>
      <c r="I47" s="114">
        <f>+IFERROR(LN_Einr40!$E$29,0)</f>
        <v>0</v>
      </c>
      <c r="J47" s="114">
        <f>+LN_Einr40!$F$30</f>
        <v>0</v>
      </c>
      <c r="K47" s="114">
        <f>+LN_Einr40!$G$30</f>
        <v>0</v>
      </c>
      <c r="L47" s="102">
        <f>+LN_Einr40!$N$7</f>
        <v>0</v>
      </c>
      <c r="M47" s="148">
        <f>+LN_Einr40!$M$31</f>
        <v>0</v>
      </c>
      <c r="N47" s="102">
        <f>IFERROR(MIN(+$L47*$G47-$M47,$H47/$Q47+$I47/$Q47+$J47/'allg. Daten'!$D$21+$K47/'allg. Daten'!$D$22),0)</f>
        <v>0</v>
      </c>
      <c r="O47" s="145"/>
      <c r="P47" s="145"/>
      <c r="Q47" s="73" t="b">
        <f t="shared" si="0"/>
        <v>0</v>
      </c>
      <c r="R47" s="141"/>
      <c r="T47" s="17"/>
      <c r="Z47" s="32"/>
      <c r="AB47" s="33"/>
      <c r="AC47" s="17"/>
      <c r="AE47" s="15"/>
    </row>
    <row r="48" spans="1:33" x14ac:dyDescent="0.2">
      <c r="D48" s="34"/>
      <c r="E48" s="34"/>
      <c r="F48" s="237" t="s">
        <v>15</v>
      </c>
      <c r="G48" s="237"/>
      <c r="H48" s="117">
        <f>+SUMIF($Q$8:$Q$47,$O$7,H8:H47)</f>
        <v>0</v>
      </c>
      <c r="I48" s="117">
        <f>+SUMIF($Q$8:$Q$47,$O$7,I8:I47)</f>
        <v>0</v>
      </c>
      <c r="J48" s="115"/>
      <c r="K48" s="115"/>
      <c r="L48" s="84"/>
      <c r="M48" s="84"/>
      <c r="N48" s="84"/>
      <c r="AB48" s="30"/>
      <c r="AC48" s="17"/>
      <c r="AE48" s="15"/>
    </row>
    <row r="49" spans="2:31" x14ac:dyDescent="0.2">
      <c r="F49" s="237" t="s">
        <v>14</v>
      </c>
      <c r="G49" s="237"/>
      <c r="H49" s="117">
        <f>+SUMIF($Q$8:$Q$47,$P$7,H8:H47)</f>
        <v>0</v>
      </c>
      <c r="I49" s="117">
        <f>+SUMIF($Q$8:$Q$47,$P$7,I8:I47)</f>
        <v>0</v>
      </c>
      <c r="J49" s="115"/>
      <c r="K49" s="115"/>
      <c r="L49" s="84"/>
      <c r="M49" s="84"/>
      <c r="N49" s="84"/>
      <c r="AB49" s="30"/>
      <c r="AC49" s="17"/>
      <c r="AE49" s="15"/>
    </row>
    <row r="50" spans="2:31" x14ac:dyDescent="0.2">
      <c r="F50" s="237" t="s">
        <v>13</v>
      </c>
      <c r="G50" s="237"/>
      <c r="H50" s="115"/>
      <c r="I50" s="115"/>
      <c r="J50" s="116">
        <f>+SUM(J8:J47)</f>
        <v>0</v>
      </c>
      <c r="K50" s="116">
        <f>+SUM(K8:K47)</f>
        <v>0</v>
      </c>
      <c r="L50" s="85"/>
      <c r="M50" s="85"/>
      <c r="N50" s="85"/>
      <c r="AB50" s="30"/>
      <c r="AC50" s="17"/>
      <c r="AE50" s="15"/>
    </row>
    <row r="51" spans="2:31" ht="13.5" thickBot="1" x14ac:dyDescent="0.25">
      <c r="AB51" s="30"/>
      <c r="AC51" s="17"/>
      <c r="AE51" s="15"/>
    </row>
    <row r="52" spans="2:31" s="88" customFormat="1" ht="16.5" thickBot="1" x14ac:dyDescent="0.3">
      <c r="B52" s="18" t="str">
        <f>+$B$2</f>
        <v>Zusammenfassung aller Lieferungen im Abrechnungszeitraum</v>
      </c>
      <c r="C52" s="18"/>
      <c r="D52" s="18"/>
      <c r="E52" s="18"/>
      <c r="F52" s="254" t="str">
        <f>+$F$2</f>
        <v>(bitte Abrechnungszeitraum hier auswählen)</v>
      </c>
      <c r="G52" s="255"/>
      <c r="H52" s="255"/>
      <c r="I52" s="255"/>
      <c r="J52" s="256"/>
      <c r="P52" s="89"/>
      <c r="AB52" s="90"/>
      <c r="AC52" s="91"/>
    </row>
    <row r="53" spans="2:31" s="88" customFormat="1" ht="15.75" thickBot="1" x14ac:dyDescent="0.25">
      <c r="AB53" s="90"/>
      <c r="AC53" s="91"/>
    </row>
    <row r="54" spans="2:31" s="88" customFormat="1" ht="41.25" customHeight="1" thickBot="1" x14ac:dyDescent="0.25">
      <c r="B54" s="263" t="str">
        <f>+$B$4</f>
        <v>Lieferbetrieb, Anschrift:</v>
      </c>
      <c r="C54" s="264"/>
      <c r="D54" s="265">
        <f>+$D$4</f>
        <v>0</v>
      </c>
      <c r="E54" s="266"/>
      <c r="F54" s="266"/>
      <c r="G54" s="267"/>
      <c r="H54" s="268" t="str">
        <f>+$H$4</f>
        <v>Lieferbetriebs-Nr.:</v>
      </c>
      <c r="I54" s="269"/>
      <c r="J54" s="92">
        <f>+$J$4</f>
        <v>0</v>
      </c>
      <c r="AB54" s="90"/>
      <c r="AC54" s="91"/>
    </row>
    <row r="55" spans="2:31" ht="13.5" thickBot="1" x14ac:dyDescent="0.25">
      <c r="AB55" s="30"/>
      <c r="AC55" s="17"/>
      <c r="AE55" s="15"/>
    </row>
    <row r="56" spans="2:31" ht="30.6" customHeight="1" thickBot="1" x14ac:dyDescent="0.25">
      <c r="B56" s="238" t="str">
        <f>+B6</f>
        <v>Schulnr. /
SP-Nummer</v>
      </c>
      <c r="C56" s="239" t="s">
        <v>16</v>
      </c>
      <c r="D56" s="238" t="s">
        <v>17</v>
      </c>
      <c r="E56" s="238"/>
      <c r="F56" s="238"/>
      <c r="G56" s="238"/>
      <c r="H56" s="238" t="s">
        <v>54</v>
      </c>
      <c r="I56" s="238"/>
      <c r="J56" s="238"/>
      <c r="K56" s="238"/>
      <c r="L56" s="241" t="s">
        <v>52</v>
      </c>
      <c r="M56" s="240" t="s">
        <v>55</v>
      </c>
      <c r="N56" s="240"/>
      <c r="O56" s="240"/>
      <c r="P56" s="240"/>
      <c r="R56" s="35"/>
      <c r="S56" s="36"/>
      <c r="AB56" s="30"/>
      <c r="AC56" s="17"/>
      <c r="AE56" s="15"/>
    </row>
    <row r="57" spans="2:31" ht="13.5" thickBot="1" x14ac:dyDescent="0.25">
      <c r="B57" s="238"/>
      <c r="C57" s="239"/>
      <c r="D57" s="104" t="s">
        <v>5</v>
      </c>
      <c r="E57" s="104" t="s">
        <v>12</v>
      </c>
      <c r="F57" s="104" t="s">
        <v>5</v>
      </c>
      <c r="G57" s="104" t="s">
        <v>12</v>
      </c>
      <c r="H57" s="118" t="s">
        <v>5</v>
      </c>
      <c r="I57" s="118" t="s">
        <v>12</v>
      </c>
      <c r="J57" s="118" t="s">
        <v>5</v>
      </c>
      <c r="K57" s="118" t="s">
        <v>12</v>
      </c>
      <c r="L57" s="241"/>
      <c r="M57" s="118" t="s">
        <v>5</v>
      </c>
      <c r="N57" s="118" t="s">
        <v>12</v>
      </c>
      <c r="O57" s="118" t="s">
        <v>5</v>
      </c>
      <c r="P57" s="118" t="s">
        <v>12</v>
      </c>
    </row>
    <row r="58" spans="2:31" ht="14.25" x14ac:dyDescent="0.2">
      <c r="B58" s="129" t="str">
        <f>IF(+B8=0,"",B8)</f>
        <v/>
      </c>
      <c r="C58" s="129" t="str">
        <f>IF(+C8=0,"",C8)</f>
        <v/>
      </c>
      <c r="D58" s="130">
        <f t="shared" ref="D58:D97" si="1">IF(+H8=0,0,H8)</f>
        <v>0</v>
      </c>
      <c r="E58" s="130">
        <f t="shared" ref="E58:E97" si="2">IF(+I8=0,0,I8)</f>
        <v>0</v>
      </c>
      <c r="F58" s="130">
        <f t="shared" ref="F58:F97" si="3">IF(+J8=0,0,J8)</f>
        <v>0</v>
      </c>
      <c r="G58" s="130">
        <f t="shared" ref="G58:G97" si="4">IF(+K8=0,0,K8)</f>
        <v>0</v>
      </c>
      <c r="H58" s="131">
        <f>IF(D58=0,0,+D58/Q8)</f>
        <v>0</v>
      </c>
      <c r="I58" s="131">
        <f>IF(E58=0,0,+E58/Q8)</f>
        <v>0</v>
      </c>
      <c r="J58" s="131">
        <f>IF(F58=0,0,+F58/'allg. Daten'!$D$21)</f>
        <v>0</v>
      </c>
      <c r="K58" s="131">
        <f>IF(G58=0,0,+G58/'allg. Daten'!$D$22)</f>
        <v>0</v>
      </c>
      <c r="L58" s="132" t="str">
        <f t="shared" ref="L58:L97" si="5">IF(+N8=0,"",N8)</f>
        <v/>
      </c>
      <c r="M58" s="119" t="str">
        <f>IF(L58="","",+MIN(H58,L58))</f>
        <v/>
      </c>
      <c r="N58" s="120" t="str">
        <f>+IF(L58="","",IF(Q8=$O$7,MIN(I58,L58-M58-O58),MIN(I58,L58-M58)))</f>
        <v/>
      </c>
      <c r="O58" s="120" t="str">
        <f>IF(L58="","",+IF(Q8=$O$7,MIN(J58,L58-M58),MIN(J58,L58-M58-N58)))</f>
        <v/>
      </c>
      <c r="P58" s="119" t="str">
        <f>IF(L58="","",+MIN(K58,L58-SUM(M58:O58)))</f>
        <v/>
      </c>
      <c r="Q58" s="73" t="b">
        <f t="shared" ref="Q58:Q97" si="6">Q8</f>
        <v>0</v>
      </c>
    </row>
    <row r="59" spans="2:31" ht="14.25" x14ac:dyDescent="0.2">
      <c r="B59" s="129" t="str">
        <f t="shared" ref="B59:C97" si="7">IF(+B9=0,"",B9)</f>
        <v/>
      </c>
      <c r="C59" s="129" t="str">
        <f t="shared" si="7"/>
        <v/>
      </c>
      <c r="D59" s="130">
        <f t="shared" si="1"/>
        <v>0</v>
      </c>
      <c r="E59" s="130">
        <f t="shared" si="2"/>
        <v>0</v>
      </c>
      <c r="F59" s="130">
        <f t="shared" si="3"/>
        <v>0</v>
      </c>
      <c r="G59" s="130">
        <f t="shared" si="4"/>
        <v>0</v>
      </c>
      <c r="H59" s="131">
        <f>IF(D59=0,0,+D59/Q9)</f>
        <v>0</v>
      </c>
      <c r="I59" s="131">
        <f t="shared" ref="I59:I97" si="8">IF(E59=0,0,+E59/Q9)</f>
        <v>0</v>
      </c>
      <c r="J59" s="131">
        <f>IF(F59=0,0,+F59/'allg. Daten'!$D$21)</f>
        <v>0</v>
      </c>
      <c r="K59" s="131">
        <f>IF(G59=0,0,+G59/'allg. Daten'!$D$22)</f>
        <v>0</v>
      </c>
      <c r="L59" s="132" t="str">
        <f t="shared" si="5"/>
        <v/>
      </c>
      <c r="M59" s="119" t="str">
        <f t="shared" ref="M59:M97" si="9">IF(L59="","",+MIN(H59,L59))</f>
        <v/>
      </c>
      <c r="N59" s="120" t="str">
        <f t="shared" ref="N59:N97" si="10">+IF(L59="","",IF(Q9=$O$7,MIN(I59,L59-M59-O59),MIN(I59,L59-M59)))</f>
        <v/>
      </c>
      <c r="O59" s="120" t="str">
        <f t="shared" ref="O59:O97" si="11">IF(L59="","",+IF(Q9=$O$7,MIN(J59,L59-M59),MIN(J59,L59-M59-N59)))</f>
        <v/>
      </c>
      <c r="P59" s="119" t="str">
        <f t="shared" ref="P59:P97" si="12">IF(L59="","",+MIN(K59,L59-SUM(M59:O59)))</f>
        <v/>
      </c>
      <c r="Q59" s="73" t="b">
        <f t="shared" si="6"/>
        <v>0</v>
      </c>
    </row>
    <row r="60" spans="2:31" ht="14.25" x14ac:dyDescent="0.2">
      <c r="B60" s="129" t="str">
        <f t="shared" si="7"/>
        <v/>
      </c>
      <c r="C60" s="129" t="str">
        <f t="shared" si="7"/>
        <v/>
      </c>
      <c r="D60" s="130">
        <f t="shared" si="1"/>
        <v>0</v>
      </c>
      <c r="E60" s="130">
        <f t="shared" si="2"/>
        <v>0</v>
      </c>
      <c r="F60" s="130">
        <f t="shared" si="3"/>
        <v>0</v>
      </c>
      <c r="G60" s="130">
        <f t="shared" si="4"/>
        <v>0</v>
      </c>
      <c r="H60" s="131">
        <f t="shared" ref="H60:H97" si="13">IF(D60=0,0,+D60/Q10)</f>
        <v>0</v>
      </c>
      <c r="I60" s="131">
        <f t="shared" si="8"/>
        <v>0</v>
      </c>
      <c r="J60" s="131">
        <f>IF(F60=0,0,+F60/'allg. Daten'!$D$21)</f>
        <v>0</v>
      </c>
      <c r="K60" s="131">
        <f>IF(G60=0,0,+G60/'allg. Daten'!$D$22)</f>
        <v>0</v>
      </c>
      <c r="L60" s="132" t="str">
        <f t="shared" si="5"/>
        <v/>
      </c>
      <c r="M60" s="119" t="str">
        <f t="shared" si="9"/>
        <v/>
      </c>
      <c r="N60" s="120" t="str">
        <f t="shared" si="10"/>
        <v/>
      </c>
      <c r="O60" s="120" t="str">
        <f t="shared" si="11"/>
        <v/>
      </c>
      <c r="P60" s="119" t="str">
        <f t="shared" si="12"/>
        <v/>
      </c>
      <c r="Q60" s="73" t="b">
        <f t="shared" si="6"/>
        <v>0</v>
      </c>
    </row>
    <row r="61" spans="2:31" ht="14.25" x14ac:dyDescent="0.2">
      <c r="B61" s="129" t="str">
        <f t="shared" si="7"/>
        <v/>
      </c>
      <c r="C61" s="129" t="str">
        <f t="shared" si="7"/>
        <v/>
      </c>
      <c r="D61" s="130">
        <f t="shared" si="1"/>
        <v>0</v>
      </c>
      <c r="E61" s="130">
        <f t="shared" si="2"/>
        <v>0</v>
      </c>
      <c r="F61" s="130">
        <f t="shared" si="3"/>
        <v>0</v>
      </c>
      <c r="G61" s="130">
        <f t="shared" si="4"/>
        <v>0</v>
      </c>
      <c r="H61" s="131">
        <f t="shared" si="13"/>
        <v>0</v>
      </c>
      <c r="I61" s="131">
        <f t="shared" si="8"/>
        <v>0</v>
      </c>
      <c r="J61" s="131">
        <f>IF(F61=0,0,+F61/'allg. Daten'!$D$21)</f>
        <v>0</v>
      </c>
      <c r="K61" s="131">
        <f>IF(G61=0,0,+G61/'allg. Daten'!$D$22)</f>
        <v>0</v>
      </c>
      <c r="L61" s="132" t="str">
        <f t="shared" si="5"/>
        <v/>
      </c>
      <c r="M61" s="119" t="str">
        <f t="shared" si="9"/>
        <v/>
      </c>
      <c r="N61" s="120" t="str">
        <f t="shared" si="10"/>
        <v/>
      </c>
      <c r="O61" s="120" t="str">
        <f t="shared" si="11"/>
        <v/>
      </c>
      <c r="P61" s="119" t="str">
        <f t="shared" si="12"/>
        <v/>
      </c>
      <c r="Q61" s="73" t="b">
        <f t="shared" si="6"/>
        <v>0</v>
      </c>
    </row>
    <row r="62" spans="2:31" ht="14.25" x14ac:dyDescent="0.2">
      <c r="B62" s="129" t="str">
        <f t="shared" si="7"/>
        <v/>
      </c>
      <c r="C62" s="129" t="str">
        <f t="shared" si="7"/>
        <v/>
      </c>
      <c r="D62" s="130">
        <f t="shared" si="1"/>
        <v>0</v>
      </c>
      <c r="E62" s="130">
        <f t="shared" si="2"/>
        <v>0</v>
      </c>
      <c r="F62" s="130">
        <f t="shared" si="3"/>
        <v>0</v>
      </c>
      <c r="G62" s="130">
        <f t="shared" si="4"/>
        <v>0</v>
      </c>
      <c r="H62" s="131">
        <f t="shared" si="13"/>
        <v>0</v>
      </c>
      <c r="I62" s="131">
        <f t="shared" si="8"/>
        <v>0</v>
      </c>
      <c r="J62" s="131">
        <f>IF(F62=0,0,+F62/'allg. Daten'!$D$21)</f>
        <v>0</v>
      </c>
      <c r="K62" s="131">
        <f>IF(G62=0,0,+G62/'allg. Daten'!$D$22)</f>
        <v>0</v>
      </c>
      <c r="L62" s="132" t="str">
        <f t="shared" si="5"/>
        <v/>
      </c>
      <c r="M62" s="119" t="str">
        <f t="shared" si="9"/>
        <v/>
      </c>
      <c r="N62" s="120" t="str">
        <f t="shared" si="10"/>
        <v/>
      </c>
      <c r="O62" s="120" t="str">
        <f t="shared" si="11"/>
        <v/>
      </c>
      <c r="P62" s="119" t="str">
        <f t="shared" si="12"/>
        <v/>
      </c>
      <c r="Q62" s="73" t="b">
        <f t="shared" si="6"/>
        <v>0</v>
      </c>
    </row>
    <row r="63" spans="2:31" ht="14.25" x14ac:dyDescent="0.2">
      <c r="B63" s="129" t="str">
        <f t="shared" si="7"/>
        <v/>
      </c>
      <c r="C63" s="129" t="str">
        <f t="shared" si="7"/>
        <v/>
      </c>
      <c r="D63" s="130">
        <f t="shared" si="1"/>
        <v>0</v>
      </c>
      <c r="E63" s="130">
        <f t="shared" si="2"/>
        <v>0</v>
      </c>
      <c r="F63" s="130">
        <f t="shared" si="3"/>
        <v>0</v>
      </c>
      <c r="G63" s="130">
        <f t="shared" si="4"/>
        <v>0</v>
      </c>
      <c r="H63" s="131">
        <f t="shared" si="13"/>
        <v>0</v>
      </c>
      <c r="I63" s="131">
        <f t="shared" si="8"/>
        <v>0</v>
      </c>
      <c r="J63" s="131">
        <f>IF(F63=0,0,+F63/'allg. Daten'!$D$21)</f>
        <v>0</v>
      </c>
      <c r="K63" s="131">
        <f>IF(G63=0,0,+G63/'allg. Daten'!$D$22)</f>
        <v>0</v>
      </c>
      <c r="L63" s="132" t="str">
        <f t="shared" si="5"/>
        <v/>
      </c>
      <c r="M63" s="119" t="str">
        <f t="shared" si="9"/>
        <v/>
      </c>
      <c r="N63" s="120" t="str">
        <f t="shared" si="10"/>
        <v/>
      </c>
      <c r="O63" s="120" t="str">
        <f t="shared" si="11"/>
        <v/>
      </c>
      <c r="P63" s="119" t="str">
        <f t="shared" si="12"/>
        <v/>
      </c>
      <c r="Q63" s="73" t="b">
        <f t="shared" si="6"/>
        <v>0</v>
      </c>
    </row>
    <row r="64" spans="2:31" ht="14.25" x14ac:dyDescent="0.2">
      <c r="B64" s="129" t="str">
        <f t="shared" si="7"/>
        <v/>
      </c>
      <c r="C64" s="129" t="str">
        <f t="shared" si="7"/>
        <v/>
      </c>
      <c r="D64" s="130">
        <f t="shared" si="1"/>
        <v>0</v>
      </c>
      <c r="E64" s="130">
        <f t="shared" si="2"/>
        <v>0</v>
      </c>
      <c r="F64" s="130">
        <f t="shared" si="3"/>
        <v>0</v>
      </c>
      <c r="G64" s="130">
        <f t="shared" si="4"/>
        <v>0</v>
      </c>
      <c r="H64" s="131">
        <f t="shared" si="13"/>
        <v>0</v>
      </c>
      <c r="I64" s="131">
        <f t="shared" si="8"/>
        <v>0</v>
      </c>
      <c r="J64" s="131">
        <f>IF(F64=0,0,+F64/'allg. Daten'!$D$21)</f>
        <v>0</v>
      </c>
      <c r="K64" s="131">
        <f>IF(G64=0,0,+G64/'allg. Daten'!$D$22)</f>
        <v>0</v>
      </c>
      <c r="L64" s="132" t="str">
        <f t="shared" si="5"/>
        <v/>
      </c>
      <c r="M64" s="119" t="str">
        <f t="shared" si="9"/>
        <v/>
      </c>
      <c r="N64" s="120" t="str">
        <f t="shared" si="10"/>
        <v/>
      </c>
      <c r="O64" s="120" t="str">
        <f t="shared" si="11"/>
        <v/>
      </c>
      <c r="P64" s="119" t="str">
        <f t="shared" si="12"/>
        <v/>
      </c>
      <c r="Q64" s="73" t="b">
        <f t="shared" si="6"/>
        <v>0</v>
      </c>
    </row>
    <row r="65" spans="2:31" ht="14.25" x14ac:dyDescent="0.2">
      <c r="B65" s="129" t="str">
        <f t="shared" si="7"/>
        <v/>
      </c>
      <c r="C65" s="129" t="str">
        <f t="shared" si="7"/>
        <v/>
      </c>
      <c r="D65" s="130">
        <f t="shared" si="1"/>
        <v>0</v>
      </c>
      <c r="E65" s="130">
        <f t="shared" si="2"/>
        <v>0</v>
      </c>
      <c r="F65" s="130">
        <f t="shared" si="3"/>
        <v>0</v>
      </c>
      <c r="G65" s="130">
        <f t="shared" si="4"/>
        <v>0</v>
      </c>
      <c r="H65" s="131">
        <f t="shared" si="13"/>
        <v>0</v>
      </c>
      <c r="I65" s="131">
        <f t="shared" si="8"/>
        <v>0</v>
      </c>
      <c r="J65" s="131">
        <f>IF(F65=0,0,+F65/'allg. Daten'!$D$21)</f>
        <v>0</v>
      </c>
      <c r="K65" s="131">
        <f>IF(G65=0,0,+G65/'allg. Daten'!$D$22)</f>
        <v>0</v>
      </c>
      <c r="L65" s="132" t="str">
        <f t="shared" si="5"/>
        <v/>
      </c>
      <c r="M65" s="119" t="str">
        <f t="shared" si="9"/>
        <v/>
      </c>
      <c r="N65" s="120" t="str">
        <f t="shared" si="10"/>
        <v/>
      </c>
      <c r="O65" s="120" t="str">
        <f t="shared" si="11"/>
        <v/>
      </c>
      <c r="P65" s="119" t="str">
        <f t="shared" si="12"/>
        <v/>
      </c>
      <c r="Q65" s="73" t="b">
        <f t="shared" si="6"/>
        <v>0</v>
      </c>
    </row>
    <row r="66" spans="2:31" ht="14.25" x14ac:dyDescent="0.2">
      <c r="B66" s="129" t="str">
        <f t="shared" si="7"/>
        <v/>
      </c>
      <c r="C66" s="129" t="str">
        <f t="shared" si="7"/>
        <v/>
      </c>
      <c r="D66" s="130">
        <f t="shared" si="1"/>
        <v>0</v>
      </c>
      <c r="E66" s="130">
        <f t="shared" si="2"/>
        <v>0</v>
      </c>
      <c r="F66" s="130">
        <f t="shared" si="3"/>
        <v>0</v>
      </c>
      <c r="G66" s="130">
        <f t="shared" si="4"/>
        <v>0</v>
      </c>
      <c r="H66" s="131">
        <f t="shared" si="13"/>
        <v>0</v>
      </c>
      <c r="I66" s="131">
        <f t="shared" si="8"/>
        <v>0</v>
      </c>
      <c r="J66" s="131">
        <f>IF(F66=0,0,+F66/'allg. Daten'!$D$21)</f>
        <v>0</v>
      </c>
      <c r="K66" s="131">
        <f>IF(G66=0,0,+G66/'allg. Daten'!$D$22)</f>
        <v>0</v>
      </c>
      <c r="L66" s="132" t="str">
        <f t="shared" si="5"/>
        <v/>
      </c>
      <c r="M66" s="119" t="str">
        <f t="shared" si="9"/>
        <v/>
      </c>
      <c r="N66" s="120" t="str">
        <f t="shared" si="10"/>
        <v/>
      </c>
      <c r="O66" s="120" t="str">
        <f t="shared" si="11"/>
        <v/>
      </c>
      <c r="P66" s="119" t="str">
        <f t="shared" si="12"/>
        <v/>
      </c>
      <c r="Q66" s="73" t="b">
        <f t="shared" si="6"/>
        <v>0</v>
      </c>
      <c r="AB66" s="30"/>
      <c r="AC66" s="17"/>
      <c r="AE66" s="15"/>
    </row>
    <row r="67" spans="2:31" ht="14.25" x14ac:dyDescent="0.2">
      <c r="B67" s="129" t="str">
        <f t="shared" si="7"/>
        <v/>
      </c>
      <c r="C67" s="129" t="str">
        <f t="shared" si="7"/>
        <v/>
      </c>
      <c r="D67" s="130">
        <f t="shared" si="1"/>
        <v>0</v>
      </c>
      <c r="E67" s="130">
        <f t="shared" si="2"/>
        <v>0</v>
      </c>
      <c r="F67" s="130">
        <f t="shared" si="3"/>
        <v>0</v>
      </c>
      <c r="G67" s="130">
        <f t="shared" si="4"/>
        <v>0</v>
      </c>
      <c r="H67" s="131">
        <f t="shared" si="13"/>
        <v>0</v>
      </c>
      <c r="I67" s="131">
        <f t="shared" si="8"/>
        <v>0</v>
      </c>
      <c r="J67" s="131">
        <f>IF(F67=0,0,+F67/'allg. Daten'!$D$21)</f>
        <v>0</v>
      </c>
      <c r="K67" s="131">
        <f>IF(G67=0,0,+G67/'allg. Daten'!$D$22)</f>
        <v>0</v>
      </c>
      <c r="L67" s="132" t="str">
        <f t="shared" si="5"/>
        <v/>
      </c>
      <c r="M67" s="119" t="str">
        <f t="shared" si="9"/>
        <v/>
      </c>
      <c r="N67" s="120" t="str">
        <f t="shared" si="10"/>
        <v/>
      </c>
      <c r="O67" s="120" t="str">
        <f t="shared" si="11"/>
        <v/>
      </c>
      <c r="P67" s="119" t="str">
        <f t="shared" si="12"/>
        <v/>
      </c>
      <c r="Q67" s="73" t="b">
        <f t="shared" si="6"/>
        <v>0</v>
      </c>
      <c r="AB67" s="33"/>
      <c r="AC67" s="17"/>
      <c r="AE67" s="15"/>
    </row>
    <row r="68" spans="2:31" ht="14.25" x14ac:dyDescent="0.2">
      <c r="B68" s="129" t="str">
        <f t="shared" si="7"/>
        <v/>
      </c>
      <c r="C68" s="129" t="str">
        <f t="shared" si="7"/>
        <v/>
      </c>
      <c r="D68" s="130">
        <f t="shared" si="1"/>
        <v>0</v>
      </c>
      <c r="E68" s="130">
        <f t="shared" si="2"/>
        <v>0</v>
      </c>
      <c r="F68" s="130">
        <f t="shared" si="3"/>
        <v>0</v>
      </c>
      <c r="G68" s="130">
        <f t="shared" si="4"/>
        <v>0</v>
      </c>
      <c r="H68" s="131">
        <f t="shared" si="13"/>
        <v>0</v>
      </c>
      <c r="I68" s="131">
        <f t="shared" si="8"/>
        <v>0</v>
      </c>
      <c r="J68" s="131">
        <f>IF(F68=0,0,+F68/'allg. Daten'!$D$21)</f>
        <v>0</v>
      </c>
      <c r="K68" s="131">
        <f>IF(G68=0,0,+G68/'allg. Daten'!$D$22)</f>
        <v>0</v>
      </c>
      <c r="L68" s="132" t="str">
        <f t="shared" si="5"/>
        <v/>
      </c>
      <c r="M68" s="119" t="str">
        <f t="shared" si="9"/>
        <v/>
      </c>
      <c r="N68" s="120" t="str">
        <f t="shared" si="10"/>
        <v/>
      </c>
      <c r="O68" s="120" t="str">
        <f t="shared" si="11"/>
        <v/>
      </c>
      <c r="P68" s="119" t="str">
        <f t="shared" si="12"/>
        <v/>
      </c>
      <c r="Q68" s="73" t="b">
        <f t="shared" si="6"/>
        <v>0</v>
      </c>
      <c r="AB68" s="30"/>
      <c r="AC68" s="17"/>
      <c r="AE68" s="15"/>
    </row>
    <row r="69" spans="2:31" ht="14.25" x14ac:dyDescent="0.2">
      <c r="B69" s="129" t="str">
        <f t="shared" si="7"/>
        <v/>
      </c>
      <c r="C69" s="129" t="str">
        <f t="shared" si="7"/>
        <v/>
      </c>
      <c r="D69" s="130">
        <f t="shared" si="1"/>
        <v>0</v>
      </c>
      <c r="E69" s="130">
        <f t="shared" si="2"/>
        <v>0</v>
      </c>
      <c r="F69" s="130">
        <f t="shared" si="3"/>
        <v>0</v>
      </c>
      <c r="G69" s="130">
        <f t="shared" si="4"/>
        <v>0</v>
      </c>
      <c r="H69" s="131">
        <f t="shared" si="13"/>
        <v>0</v>
      </c>
      <c r="I69" s="131">
        <f t="shared" si="8"/>
        <v>0</v>
      </c>
      <c r="J69" s="131">
        <f>IF(F69=0,0,+F69/'allg. Daten'!$D$21)</f>
        <v>0</v>
      </c>
      <c r="K69" s="131">
        <f>IF(G69=0,0,+G69/'allg. Daten'!$D$22)</f>
        <v>0</v>
      </c>
      <c r="L69" s="132" t="str">
        <f t="shared" si="5"/>
        <v/>
      </c>
      <c r="M69" s="119" t="str">
        <f t="shared" si="9"/>
        <v/>
      </c>
      <c r="N69" s="120" t="str">
        <f t="shared" si="10"/>
        <v/>
      </c>
      <c r="O69" s="120" t="str">
        <f t="shared" si="11"/>
        <v/>
      </c>
      <c r="P69" s="119" t="str">
        <f t="shared" si="12"/>
        <v/>
      </c>
      <c r="Q69" s="73" t="b">
        <f t="shared" si="6"/>
        <v>0</v>
      </c>
      <c r="AB69" s="33"/>
      <c r="AC69" s="17"/>
      <c r="AE69" s="15"/>
    </row>
    <row r="70" spans="2:31" ht="14.25" x14ac:dyDescent="0.2">
      <c r="B70" s="129" t="str">
        <f t="shared" si="7"/>
        <v/>
      </c>
      <c r="C70" s="129" t="str">
        <f t="shared" si="7"/>
        <v/>
      </c>
      <c r="D70" s="130">
        <f t="shared" si="1"/>
        <v>0</v>
      </c>
      <c r="E70" s="130">
        <f t="shared" si="2"/>
        <v>0</v>
      </c>
      <c r="F70" s="130">
        <f t="shared" si="3"/>
        <v>0</v>
      </c>
      <c r="G70" s="130">
        <f t="shared" si="4"/>
        <v>0</v>
      </c>
      <c r="H70" s="131">
        <f t="shared" si="13"/>
        <v>0</v>
      </c>
      <c r="I70" s="131">
        <f t="shared" si="8"/>
        <v>0</v>
      </c>
      <c r="J70" s="131">
        <f>IF(F70=0,0,+F70/'allg. Daten'!$D$21)</f>
        <v>0</v>
      </c>
      <c r="K70" s="131">
        <f>IF(G70=0,0,+G70/'allg. Daten'!$D$22)</f>
        <v>0</v>
      </c>
      <c r="L70" s="132" t="str">
        <f t="shared" si="5"/>
        <v/>
      </c>
      <c r="M70" s="119" t="str">
        <f t="shared" si="9"/>
        <v/>
      </c>
      <c r="N70" s="120" t="str">
        <f t="shared" si="10"/>
        <v/>
      </c>
      <c r="O70" s="120" t="str">
        <f t="shared" si="11"/>
        <v/>
      </c>
      <c r="P70" s="119" t="str">
        <f t="shared" si="12"/>
        <v/>
      </c>
      <c r="Q70" s="73" t="b">
        <f t="shared" si="6"/>
        <v>0</v>
      </c>
      <c r="AB70" s="30"/>
      <c r="AC70" s="17"/>
      <c r="AE70" s="15"/>
    </row>
    <row r="71" spans="2:31" ht="14.25" x14ac:dyDescent="0.2">
      <c r="B71" s="129" t="str">
        <f t="shared" si="7"/>
        <v/>
      </c>
      <c r="C71" s="129" t="str">
        <f t="shared" si="7"/>
        <v/>
      </c>
      <c r="D71" s="130">
        <f t="shared" si="1"/>
        <v>0</v>
      </c>
      <c r="E71" s="130">
        <f t="shared" si="2"/>
        <v>0</v>
      </c>
      <c r="F71" s="130">
        <f t="shared" si="3"/>
        <v>0</v>
      </c>
      <c r="G71" s="130">
        <f t="shared" si="4"/>
        <v>0</v>
      </c>
      <c r="H71" s="131">
        <f t="shared" si="13"/>
        <v>0</v>
      </c>
      <c r="I71" s="131">
        <f t="shared" si="8"/>
        <v>0</v>
      </c>
      <c r="J71" s="131">
        <f>IF(F71=0,0,+F71/'allg. Daten'!$D$21)</f>
        <v>0</v>
      </c>
      <c r="K71" s="131">
        <f>IF(G71=0,0,+G71/'allg. Daten'!$D$22)</f>
        <v>0</v>
      </c>
      <c r="L71" s="132" t="str">
        <f t="shared" si="5"/>
        <v/>
      </c>
      <c r="M71" s="119" t="str">
        <f t="shared" si="9"/>
        <v/>
      </c>
      <c r="N71" s="120" t="str">
        <f t="shared" si="10"/>
        <v/>
      </c>
      <c r="O71" s="120" t="str">
        <f t="shared" si="11"/>
        <v/>
      </c>
      <c r="P71" s="119" t="str">
        <f t="shared" si="12"/>
        <v/>
      </c>
      <c r="Q71" s="73" t="b">
        <f t="shared" si="6"/>
        <v>0</v>
      </c>
      <c r="AB71" s="30"/>
      <c r="AC71" s="17"/>
      <c r="AE71" s="15"/>
    </row>
    <row r="72" spans="2:31" ht="14.25" x14ac:dyDescent="0.2">
      <c r="B72" s="129" t="str">
        <f t="shared" si="7"/>
        <v/>
      </c>
      <c r="C72" s="129" t="str">
        <f t="shared" si="7"/>
        <v/>
      </c>
      <c r="D72" s="130">
        <f t="shared" si="1"/>
        <v>0</v>
      </c>
      <c r="E72" s="130">
        <f t="shared" si="2"/>
        <v>0</v>
      </c>
      <c r="F72" s="130">
        <f t="shared" si="3"/>
        <v>0</v>
      </c>
      <c r="G72" s="130">
        <f t="shared" si="4"/>
        <v>0</v>
      </c>
      <c r="H72" s="131">
        <f t="shared" si="13"/>
        <v>0</v>
      </c>
      <c r="I72" s="131">
        <f t="shared" si="8"/>
        <v>0</v>
      </c>
      <c r="J72" s="131">
        <f>IF(F72=0,0,+F72/'allg. Daten'!$D$21)</f>
        <v>0</v>
      </c>
      <c r="K72" s="131">
        <f>IF(G72=0,0,+G72/'allg. Daten'!$D$22)</f>
        <v>0</v>
      </c>
      <c r="L72" s="132" t="str">
        <f t="shared" si="5"/>
        <v/>
      </c>
      <c r="M72" s="119" t="str">
        <f t="shared" si="9"/>
        <v/>
      </c>
      <c r="N72" s="120" t="str">
        <f t="shared" si="10"/>
        <v/>
      </c>
      <c r="O72" s="120" t="str">
        <f t="shared" si="11"/>
        <v/>
      </c>
      <c r="P72" s="119" t="str">
        <f t="shared" si="12"/>
        <v/>
      </c>
      <c r="Q72" s="73" t="b">
        <f t="shared" si="6"/>
        <v>0</v>
      </c>
      <c r="AB72" s="30"/>
      <c r="AC72" s="17"/>
      <c r="AE72" s="15"/>
    </row>
    <row r="73" spans="2:31" ht="14.25" x14ac:dyDescent="0.2">
      <c r="B73" s="129" t="str">
        <f t="shared" si="7"/>
        <v/>
      </c>
      <c r="C73" s="129" t="str">
        <f t="shared" si="7"/>
        <v/>
      </c>
      <c r="D73" s="130">
        <f t="shared" si="1"/>
        <v>0</v>
      </c>
      <c r="E73" s="130">
        <f t="shared" si="2"/>
        <v>0</v>
      </c>
      <c r="F73" s="130">
        <f t="shared" si="3"/>
        <v>0</v>
      </c>
      <c r="G73" s="130">
        <f t="shared" si="4"/>
        <v>0</v>
      </c>
      <c r="H73" s="131">
        <f t="shared" si="13"/>
        <v>0</v>
      </c>
      <c r="I73" s="131">
        <f t="shared" si="8"/>
        <v>0</v>
      </c>
      <c r="J73" s="131">
        <f>IF(F73=0,0,+F73/'allg. Daten'!$D$21)</f>
        <v>0</v>
      </c>
      <c r="K73" s="131">
        <f>IF(G73=0,0,+G73/'allg. Daten'!$D$22)</f>
        <v>0</v>
      </c>
      <c r="L73" s="132" t="str">
        <f t="shared" si="5"/>
        <v/>
      </c>
      <c r="M73" s="119" t="str">
        <f t="shared" si="9"/>
        <v/>
      </c>
      <c r="N73" s="120" t="str">
        <f t="shared" si="10"/>
        <v/>
      </c>
      <c r="O73" s="120" t="str">
        <f t="shared" si="11"/>
        <v/>
      </c>
      <c r="P73" s="119" t="str">
        <f t="shared" si="12"/>
        <v/>
      </c>
      <c r="Q73" s="73" t="b">
        <f t="shared" si="6"/>
        <v>0</v>
      </c>
      <c r="AB73" s="33"/>
      <c r="AC73" s="17"/>
      <c r="AE73" s="15"/>
    </row>
    <row r="74" spans="2:31" ht="14.25" x14ac:dyDescent="0.2">
      <c r="B74" s="129" t="str">
        <f t="shared" si="7"/>
        <v/>
      </c>
      <c r="C74" s="129" t="str">
        <f t="shared" si="7"/>
        <v/>
      </c>
      <c r="D74" s="130">
        <f t="shared" si="1"/>
        <v>0</v>
      </c>
      <c r="E74" s="130">
        <f t="shared" si="2"/>
        <v>0</v>
      </c>
      <c r="F74" s="130">
        <f t="shared" si="3"/>
        <v>0</v>
      </c>
      <c r="G74" s="130">
        <f t="shared" si="4"/>
        <v>0</v>
      </c>
      <c r="H74" s="131">
        <f t="shared" si="13"/>
        <v>0</v>
      </c>
      <c r="I74" s="131">
        <f t="shared" si="8"/>
        <v>0</v>
      </c>
      <c r="J74" s="131">
        <f>IF(F74=0,0,+F74/'allg. Daten'!$D$21)</f>
        <v>0</v>
      </c>
      <c r="K74" s="131">
        <f>IF(G74=0,0,+G74/'allg. Daten'!$D$22)</f>
        <v>0</v>
      </c>
      <c r="L74" s="132" t="str">
        <f t="shared" si="5"/>
        <v/>
      </c>
      <c r="M74" s="119" t="str">
        <f t="shared" si="9"/>
        <v/>
      </c>
      <c r="N74" s="120" t="str">
        <f t="shared" si="10"/>
        <v/>
      </c>
      <c r="O74" s="120" t="str">
        <f t="shared" si="11"/>
        <v/>
      </c>
      <c r="P74" s="119" t="str">
        <f t="shared" si="12"/>
        <v/>
      </c>
      <c r="Q74" s="73" t="b">
        <f t="shared" si="6"/>
        <v>0</v>
      </c>
      <c r="AB74" s="30"/>
      <c r="AC74" s="17"/>
      <c r="AE74" s="15"/>
    </row>
    <row r="75" spans="2:31" ht="14.25" x14ac:dyDescent="0.2">
      <c r="B75" s="129" t="str">
        <f t="shared" si="7"/>
        <v/>
      </c>
      <c r="C75" s="129" t="str">
        <f t="shared" si="7"/>
        <v/>
      </c>
      <c r="D75" s="130">
        <f t="shared" si="1"/>
        <v>0</v>
      </c>
      <c r="E75" s="130">
        <f t="shared" si="2"/>
        <v>0</v>
      </c>
      <c r="F75" s="130">
        <f t="shared" si="3"/>
        <v>0</v>
      </c>
      <c r="G75" s="130">
        <f t="shared" si="4"/>
        <v>0</v>
      </c>
      <c r="H75" s="131">
        <f t="shared" si="13"/>
        <v>0</v>
      </c>
      <c r="I75" s="131">
        <f t="shared" si="8"/>
        <v>0</v>
      </c>
      <c r="J75" s="131">
        <f>IF(F75=0,0,+F75/'allg. Daten'!$D$21)</f>
        <v>0</v>
      </c>
      <c r="K75" s="131">
        <f>IF(G75=0,0,+G75/'allg. Daten'!$D$22)</f>
        <v>0</v>
      </c>
      <c r="L75" s="132" t="str">
        <f t="shared" si="5"/>
        <v/>
      </c>
      <c r="M75" s="119" t="str">
        <f t="shared" si="9"/>
        <v/>
      </c>
      <c r="N75" s="120" t="str">
        <f t="shared" si="10"/>
        <v/>
      </c>
      <c r="O75" s="120" t="str">
        <f t="shared" si="11"/>
        <v/>
      </c>
      <c r="P75" s="119" t="str">
        <f t="shared" si="12"/>
        <v/>
      </c>
      <c r="Q75" s="73" t="b">
        <f t="shared" si="6"/>
        <v>0</v>
      </c>
      <c r="AB75" s="30"/>
      <c r="AC75" s="17"/>
      <c r="AE75" s="15"/>
    </row>
    <row r="76" spans="2:31" ht="14.25" x14ac:dyDescent="0.2">
      <c r="B76" s="129" t="str">
        <f t="shared" si="7"/>
        <v/>
      </c>
      <c r="C76" s="129" t="str">
        <f t="shared" si="7"/>
        <v/>
      </c>
      <c r="D76" s="130">
        <f t="shared" si="1"/>
        <v>0</v>
      </c>
      <c r="E76" s="130">
        <f t="shared" si="2"/>
        <v>0</v>
      </c>
      <c r="F76" s="130">
        <f t="shared" si="3"/>
        <v>0</v>
      </c>
      <c r="G76" s="130">
        <f t="shared" si="4"/>
        <v>0</v>
      </c>
      <c r="H76" s="131">
        <f t="shared" si="13"/>
        <v>0</v>
      </c>
      <c r="I76" s="131">
        <f t="shared" si="8"/>
        <v>0</v>
      </c>
      <c r="J76" s="131">
        <f>IF(F76=0,0,+F76/'allg. Daten'!$D$21)</f>
        <v>0</v>
      </c>
      <c r="K76" s="131">
        <f>IF(G76=0,0,+G76/'allg. Daten'!$D$22)</f>
        <v>0</v>
      </c>
      <c r="L76" s="132" t="str">
        <f t="shared" si="5"/>
        <v/>
      </c>
      <c r="M76" s="119" t="str">
        <f t="shared" si="9"/>
        <v/>
      </c>
      <c r="N76" s="120" t="str">
        <f t="shared" si="10"/>
        <v/>
      </c>
      <c r="O76" s="120" t="str">
        <f t="shared" si="11"/>
        <v/>
      </c>
      <c r="P76" s="119" t="str">
        <f t="shared" si="12"/>
        <v/>
      </c>
      <c r="Q76" s="73" t="b">
        <f t="shared" si="6"/>
        <v>0</v>
      </c>
      <c r="AB76" s="30"/>
      <c r="AC76" s="17"/>
      <c r="AE76" s="15"/>
    </row>
    <row r="77" spans="2:31" ht="14.25" x14ac:dyDescent="0.2">
      <c r="B77" s="129" t="str">
        <f t="shared" si="7"/>
        <v/>
      </c>
      <c r="C77" s="129" t="str">
        <f t="shared" si="7"/>
        <v/>
      </c>
      <c r="D77" s="130">
        <f t="shared" si="1"/>
        <v>0</v>
      </c>
      <c r="E77" s="130">
        <f t="shared" si="2"/>
        <v>0</v>
      </c>
      <c r="F77" s="130">
        <f t="shared" si="3"/>
        <v>0</v>
      </c>
      <c r="G77" s="130">
        <f t="shared" si="4"/>
        <v>0</v>
      </c>
      <c r="H77" s="131">
        <f t="shared" si="13"/>
        <v>0</v>
      </c>
      <c r="I77" s="131">
        <f t="shared" si="8"/>
        <v>0</v>
      </c>
      <c r="J77" s="131">
        <f>IF(F77=0,0,+F77/'allg. Daten'!$D$21)</f>
        <v>0</v>
      </c>
      <c r="K77" s="131">
        <f>IF(G77=0,0,+G77/'allg. Daten'!$D$22)</f>
        <v>0</v>
      </c>
      <c r="L77" s="132" t="str">
        <f t="shared" si="5"/>
        <v/>
      </c>
      <c r="M77" s="119" t="str">
        <f t="shared" si="9"/>
        <v/>
      </c>
      <c r="N77" s="120" t="str">
        <f t="shared" si="10"/>
        <v/>
      </c>
      <c r="O77" s="120" t="str">
        <f t="shared" si="11"/>
        <v/>
      </c>
      <c r="P77" s="119" t="str">
        <f t="shared" si="12"/>
        <v/>
      </c>
      <c r="Q77" s="73" t="b">
        <f t="shared" si="6"/>
        <v>0</v>
      </c>
      <c r="AB77" s="30"/>
      <c r="AC77" s="17"/>
      <c r="AE77" s="15"/>
    </row>
    <row r="78" spans="2:31" ht="14.25" x14ac:dyDescent="0.2">
      <c r="B78" s="129" t="str">
        <f t="shared" si="7"/>
        <v/>
      </c>
      <c r="C78" s="129" t="str">
        <f t="shared" si="7"/>
        <v/>
      </c>
      <c r="D78" s="130">
        <f t="shared" si="1"/>
        <v>0</v>
      </c>
      <c r="E78" s="130">
        <f t="shared" si="2"/>
        <v>0</v>
      </c>
      <c r="F78" s="130">
        <f t="shared" si="3"/>
        <v>0</v>
      </c>
      <c r="G78" s="130">
        <f t="shared" si="4"/>
        <v>0</v>
      </c>
      <c r="H78" s="131">
        <f t="shared" si="13"/>
        <v>0</v>
      </c>
      <c r="I78" s="131">
        <f t="shared" si="8"/>
        <v>0</v>
      </c>
      <c r="J78" s="131">
        <f>IF(F78=0,0,+F78/'allg. Daten'!$D$21)</f>
        <v>0</v>
      </c>
      <c r="K78" s="131">
        <f>IF(G78=0,0,+G78/'allg. Daten'!$D$22)</f>
        <v>0</v>
      </c>
      <c r="L78" s="132" t="str">
        <f t="shared" si="5"/>
        <v/>
      </c>
      <c r="M78" s="119" t="str">
        <f t="shared" si="9"/>
        <v/>
      </c>
      <c r="N78" s="120" t="str">
        <f t="shared" si="10"/>
        <v/>
      </c>
      <c r="O78" s="120" t="str">
        <f t="shared" si="11"/>
        <v/>
      </c>
      <c r="P78" s="119" t="str">
        <f t="shared" si="12"/>
        <v/>
      </c>
      <c r="Q78" s="73" t="b">
        <f t="shared" si="6"/>
        <v>0</v>
      </c>
      <c r="AB78" s="33"/>
      <c r="AC78" s="17"/>
      <c r="AE78" s="15"/>
    </row>
    <row r="79" spans="2:31" ht="14.25" x14ac:dyDescent="0.2">
      <c r="B79" s="129" t="str">
        <f t="shared" si="7"/>
        <v/>
      </c>
      <c r="C79" s="129" t="str">
        <f t="shared" si="7"/>
        <v/>
      </c>
      <c r="D79" s="130">
        <f t="shared" si="1"/>
        <v>0</v>
      </c>
      <c r="E79" s="130">
        <f t="shared" si="2"/>
        <v>0</v>
      </c>
      <c r="F79" s="130">
        <f t="shared" si="3"/>
        <v>0</v>
      </c>
      <c r="G79" s="130">
        <f t="shared" si="4"/>
        <v>0</v>
      </c>
      <c r="H79" s="131">
        <f t="shared" si="13"/>
        <v>0</v>
      </c>
      <c r="I79" s="131">
        <f t="shared" si="8"/>
        <v>0</v>
      </c>
      <c r="J79" s="131">
        <f>IF(F79=0,0,+F79/'allg. Daten'!$D$21)</f>
        <v>0</v>
      </c>
      <c r="K79" s="131">
        <f>IF(G79=0,0,+G79/'allg. Daten'!$D$22)</f>
        <v>0</v>
      </c>
      <c r="L79" s="132" t="str">
        <f t="shared" si="5"/>
        <v/>
      </c>
      <c r="M79" s="119" t="str">
        <f t="shared" si="9"/>
        <v/>
      </c>
      <c r="N79" s="120" t="str">
        <f t="shared" si="10"/>
        <v/>
      </c>
      <c r="O79" s="120" t="str">
        <f t="shared" si="11"/>
        <v/>
      </c>
      <c r="P79" s="119" t="str">
        <f t="shared" si="12"/>
        <v/>
      </c>
      <c r="Q79" s="73" t="b">
        <f t="shared" si="6"/>
        <v>0</v>
      </c>
    </row>
    <row r="80" spans="2:31" ht="14.25" x14ac:dyDescent="0.2">
      <c r="B80" s="129" t="str">
        <f t="shared" si="7"/>
        <v/>
      </c>
      <c r="C80" s="129" t="str">
        <f t="shared" si="7"/>
        <v/>
      </c>
      <c r="D80" s="130">
        <f t="shared" si="1"/>
        <v>0</v>
      </c>
      <c r="E80" s="130">
        <f t="shared" si="2"/>
        <v>0</v>
      </c>
      <c r="F80" s="130">
        <f t="shared" si="3"/>
        <v>0</v>
      </c>
      <c r="G80" s="130">
        <f t="shared" si="4"/>
        <v>0</v>
      </c>
      <c r="H80" s="131">
        <f t="shared" si="13"/>
        <v>0</v>
      </c>
      <c r="I80" s="131">
        <f t="shared" si="8"/>
        <v>0</v>
      </c>
      <c r="J80" s="131">
        <f>IF(F80=0,0,+F80/'allg. Daten'!$D$21)</f>
        <v>0</v>
      </c>
      <c r="K80" s="131">
        <f>IF(G80=0,0,+G80/'allg. Daten'!$D$22)</f>
        <v>0</v>
      </c>
      <c r="L80" s="132" t="str">
        <f>IF(+N30=0,"",N30)</f>
        <v/>
      </c>
      <c r="M80" s="119" t="str">
        <f t="shared" si="9"/>
        <v/>
      </c>
      <c r="N80" s="120" t="str">
        <f t="shared" si="10"/>
        <v/>
      </c>
      <c r="O80" s="120" t="str">
        <f t="shared" si="11"/>
        <v/>
      </c>
      <c r="P80" s="119" t="str">
        <f t="shared" si="12"/>
        <v/>
      </c>
      <c r="Q80" s="73" t="b">
        <f t="shared" si="6"/>
        <v>0</v>
      </c>
    </row>
    <row r="81" spans="2:31" ht="14.25" x14ac:dyDescent="0.2">
      <c r="B81" s="129" t="str">
        <f t="shared" si="7"/>
        <v/>
      </c>
      <c r="C81" s="129" t="str">
        <f t="shared" si="7"/>
        <v/>
      </c>
      <c r="D81" s="130">
        <f t="shared" si="1"/>
        <v>0</v>
      </c>
      <c r="E81" s="130">
        <f t="shared" si="2"/>
        <v>0</v>
      </c>
      <c r="F81" s="130">
        <f t="shared" si="3"/>
        <v>0</v>
      </c>
      <c r="G81" s="130">
        <f t="shared" si="4"/>
        <v>0</v>
      </c>
      <c r="H81" s="131">
        <f t="shared" si="13"/>
        <v>0</v>
      </c>
      <c r="I81" s="131">
        <f t="shared" si="8"/>
        <v>0</v>
      </c>
      <c r="J81" s="131">
        <f>IF(F81=0,0,+F81/'allg. Daten'!$D$21)</f>
        <v>0</v>
      </c>
      <c r="K81" s="131">
        <f>IF(G81=0,0,+G81/'allg. Daten'!$D$22)</f>
        <v>0</v>
      </c>
      <c r="L81" s="132" t="str">
        <f t="shared" si="5"/>
        <v/>
      </c>
      <c r="M81" s="119" t="str">
        <f t="shared" si="9"/>
        <v/>
      </c>
      <c r="N81" s="120" t="str">
        <f t="shared" si="10"/>
        <v/>
      </c>
      <c r="O81" s="120" t="str">
        <f t="shared" si="11"/>
        <v/>
      </c>
      <c r="P81" s="119" t="str">
        <f t="shared" si="12"/>
        <v/>
      </c>
      <c r="Q81" s="73" t="b">
        <f t="shared" si="6"/>
        <v>0</v>
      </c>
    </row>
    <row r="82" spans="2:31" ht="14.25" x14ac:dyDescent="0.2">
      <c r="B82" s="129" t="str">
        <f t="shared" si="7"/>
        <v/>
      </c>
      <c r="C82" s="129" t="str">
        <f t="shared" si="7"/>
        <v/>
      </c>
      <c r="D82" s="130">
        <f t="shared" si="1"/>
        <v>0</v>
      </c>
      <c r="E82" s="130">
        <f t="shared" si="2"/>
        <v>0</v>
      </c>
      <c r="F82" s="130">
        <f t="shared" si="3"/>
        <v>0</v>
      </c>
      <c r="G82" s="130">
        <f t="shared" si="4"/>
        <v>0</v>
      </c>
      <c r="H82" s="131">
        <f t="shared" si="13"/>
        <v>0</v>
      </c>
      <c r="I82" s="131">
        <f t="shared" si="8"/>
        <v>0</v>
      </c>
      <c r="J82" s="131">
        <f>IF(F82=0,0,+F82/'allg. Daten'!$D$21)</f>
        <v>0</v>
      </c>
      <c r="K82" s="131">
        <f>IF(G82=0,0,+G82/'allg. Daten'!$D$22)</f>
        <v>0</v>
      </c>
      <c r="L82" s="132" t="str">
        <f t="shared" si="5"/>
        <v/>
      </c>
      <c r="M82" s="119" t="str">
        <f t="shared" si="9"/>
        <v/>
      </c>
      <c r="N82" s="120" t="str">
        <f t="shared" si="10"/>
        <v/>
      </c>
      <c r="O82" s="120" t="str">
        <f t="shared" si="11"/>
        <v/>
      </c>
      <c r="P82" s="119" t="str">
        <f t="shared" si="12"/>
        <v/>
      </c>
      <c r="Q82" s="73" t="b">
        <f t="shared" si="6"/>
        <v>0</v>
      </c>
    </row>
    <row r="83" spans="2:31" ht="14.25" x14ac:dyDescent="0.2">
      <c r="B83" s="129" t="str">
        <f t="shared" si="7"/>
        <v/>
      </c>
      <c r="C83" s="129" t="str">
        <f t="shared" si="7"/>
        <v/>
      </c>
      <c r="D83" s="130">
        <f t="shared" si="1"/>
        <v>0</v>
      </c>
      <c r="E83" s="130">
        <f t="shared" si="2"/>
        <v>0</v>
      </c>
      <c r="F83" s="130">
        <f t="shared" si="3"/>
        <v>0</v>
      </c>
      <c r="G83" s="130">
        <f t="shared" si="4"/>
        <v>0</v>
      </c>
      <c r="H83" s="131">
        <f t="shared" si="13"/>
        <v>0</v>
      </c>
      <c r="I83" s="131">
        <f t="shared" si="8"/>
        <v>0</v>
      </c>
      <c r="J83" s="131">
        <f>IF(F83=0,0,+F83/'allg. Daten'!$D$21)</f>
        <v>0</v>
      </c>
      <c r="K83" s="131">
        <f>IF(G83=0,0,+G83/'allg. Daten'!$D$22)</f>
        <v>0</v>
      </c>
      <c r="L83" s="132" t="str">
        <f t="shared" si="5"/>
        <v/>
      </c>
      <c r="M83" s="119" t="str">
        <f t="shared" si="9"/>
        <v/>
      </c>
      <c r="N83" s="120" t="str">
        <f t="shared" si="10"/>
        <v/>
      </c>
      <c r="O83" s="120" t="str">
        <f t="shared" si="11"/>
        <v/>
      </c>
      <c r="P83" s="119" t="str">
        <f t="shared" si="12"/>
        <v/>
      </c>
      <c r="Q83" s="73" t="b">
        <f t="shared" si="6"/>
        <v>0</v>
      </c>
    </row>
    <row r="84" spans="2:31" ht="14.25" x14ac:dyDescent="0.2">
      <c r="B84" s="129" t="str">
        <f t="shared" si="7"/>
        <v/>
      </c>
      <c r="C84" s="129" t="str">
        <f t="shared" si="7"/>
        <v/>
      </c>
      <c r="D84" s="130">
        <f t="shared" si="1"/>
        <v>0</v>
      </c>
      <c r="E84" s="130">
        <f t="shared" si="2"/>
        <v>0</v>
      </c>
      <c r="F84" s="130">
        <f t="shared" si="3"/>
        <v>0</v>
      </c>
      <c r="G84" s="130">
        <f t="shared" si="4"/>
        <v>0</v>
      </c>
      <c r="H84" s="131">
        <f t="shared" si="13"/>
        <v>0</v>
      </c>
      <c r="I84" s="131">
        <f t="shared" si="8"/>
        <v>0</v>
      </c>
      <c r="J84" s="131">
        <f>IF(F84=0,0,+F84/'allg. Daten'!$D$21)</f>
        <v>0</v>
      </c>
      <c r="K84" s="131">
        <f>IF(G84=0,0,+G84/'allg. Daten'!$D$22)</f>
        <v>0</v>
      </c>
      <c r="L84" s="132" t="str">
        <f t="shared" si="5"/>
        <v/>
      </c>
      <c r="M84" s="119" t="str">
        <f t="shared" si="9"/>
        <v/>
      </c>
      <c r="N84" s="120" t="str">
        <f t="shared" si="10"/>
        <v/>
      </c>
      <c r="O84" s="120" t="str">
        <f t="shared" si="11"/>
        <v/>
      </c>
      <c r="P84" s="119" t="str">
        <f t="shared" si="12"/>
        <v/>
      </c>
      <c r="Q84" s="73" t="b">
        <f t="shared" si="6"/>
        <v>0</v>
      </c>
    </row>
    <row r="85" spans="2:31" ht="14.25" x14ac:dyDescent="0.2">
      <c r="B85" s="129" t="str">
        <f t="shared" si="7"/>
        <v/>
      </c>
      <c r="C85" s="129" t="str">
        <f t="shared" si="7"/>
        <v/>
      </c>
      <c r="D85" s="130">
        <f t="shared" si="1"/>
        <v>0</v>
      </c>
      <c r="E85" s="130">
        <f t="shared" si="2"/>
        <v>0</v>
      </c>
      <c r="F85" s="130">
        <f t="shared" si="3"/>
        <v>0</v>
      </c>
      <c r="G85" s="130">
        <f t="shared" si="4"/>
        <v>0</v>
      </c>
      <c r="H85" s="131">
        <f t="shared" si="13"/>
        <v>0</v>
      </c>
      <c r="I85" s="131">
        <f t="shared" si="8"/>
        <v>0</v>
      </c>
      <c r="J85" s="131">
        <f>IF(F85=0,0,+F85/'allg. Daten'!$D$21)</f>
        <v>0</v>
      </c>
      <c r="K85" s="131">
        <f>IF(G85=0,0,+G85/'allg. Daten'!$D$22)</f>
        <v>0</v>
      </c>
      <c r="L85" s="132" t="str">
        <f t="shared" si="5"/>
        <v/>
      </c>
      <c r="M85" s="119" t="str">
        <f t="shared" si="9"/>
        <v/>
      </c>
      <c r="N85" s="120" t="str">
        <f t="shared" si="10"/>
        <v/>
      </c>
      <c r="O85" s="120" t="str">
        <f t="shared" si="11"/>
        <v/>
      </c>
      <c r="P85" s="119" t="str">
        <f t="shared" si="12"/>
        <v/>
      </c>
      <c r="Q85" s="73" t="b">
        <f t="shared" si="6"/>
        <v>0</v>
      </c>
    </row>
    <row r="86" spans="2:31" ht="14.25" x14ac:dyDescent="0.2">
      <c r="B86" s="129" t="str">
        <f t="shared" si="7"/>
        <v/>
      </c>
      <c r="C86" s="129" t="str">
        <f t="shared" si="7"/>
        <v/>
      </c>
      <c r="D86" s="130">
        <f t="shared" si="1"/>
        <v>0</v>
      </c>
      <c r="E86" s="130">
        <f t="shared" si="2"/>
        <v>0</v>
      </c>
      <c r="F86" s="130">
        <f t="shared" si="3"/>
        <v>0</v>
      </c>
      <c r="G86" s="130">
        <f t="shared" si="4"/>
        <v>0</v>
      </c>
      <c r="H86" s="131">
        <f t="shared" si="13"/>
        <v>0</v>
      </c>
      <c r="I86" s="131">
        <f t="shared" si="8"/>
        <v>0</v>
      </c>
      <c r="J86" s="131">
        <f>IF(F86=0,0,+F86/'allg. Daten'!$D$21)</f>
        <v>0</v>
      </c>
      <c r="K86" s="131">
        <f>IF(G86=0,0,+G86/'allg. Daten'!$D$22)</f>
        <v>0</v>
      </c>
      <c r="L86" s="132" t="str">
        <f t="shared" si="5"/>
        <v/>
      </c>
      <c r="M86" s="119" t="str">
        <f t="shared" si="9"/>
        <v/>
      </c>
      <c r="N86" s="120" t="str">
        <f t="shared" si="10"/>
        <v/>
      </c>
      <c r="O86" s="120" t="str">
        <f t="shared" si="11"/>
        <v/>
      </c>
      <c r="P86" s="119" t="str">
        <f t="shared" si="12"/>
        <v/>
      </c>
      <c r="Q86" s="73" t="b">
        <f t="shared" si="6"/>
        <v>0</v>
      </c>
    </row>
    <row r="87" spans="2:31" ht="14.25" x14ac:dyDescent="0.2">
      <c r="B87" s="129" t="str">
        <f t="shared" si="7"/>
        <v/>
      </c>
      <c r="C87" s="129" t="str">
        <f t="shared" si="7"/>
        <v/>
      </c>
      <c r="D87" s="130">
        <f t="shared" si="1"/>
        <v>0</v>
      </c>
      <c r="E87" s="130">
        <f t="shared" si="2"/>
        <v>0</v>
      </c>
      <c r="F87" s="130">
        <f t="shared" si="3"/>
        <v>0</v>
      </c>
      <c r="G87" s="130">
        <f t="shared" si="4"/>
        <v>0</v>
      </c>
      <c r="H87" s="131">
        <f t="shared" si="13"/>
        <v>0</v>
      </c>
      <c r="I87" s="131">
        <f t="shared" si="8"/>
        <v>0</v>
      </c>
      <c r="J87" s="131">
        <f>IF(F87=0,0,+F87/'allg. Daten'!$D$21)</f>
        <v>0</v>
      </c>
      <c r="K87" s="131">
        <f>IF(G87=0,0,+G87/'allg. Daten'!$D$22)</f>
        <v>0</v>
      </c>
      <c r="L87" s="132" t="str">
        <f t="shared" si="5"/>
        <v/>
      </c>
      <c r="M87" s="119" t="str">
        <f t="shared" si="9"/>
        <v/>
      </c>
      <c r="N87" s="120" t="str">
        <f t="shared" si="10"/>
        <v/>
      </c>
      <c r="O87" s="120" t="str">
        <f t="shared" si="11"/>
        <v/>
      </c>
      <c r="P87" s="119" t="str">
        <f t="shared" si="12"/>
        <v/>
      </c>
      <c r="Q87" s="73" t="b">
        <f t="shared" si="6"/>
        <v>0</v>
      </c>
    </row>
    <row r="88" spans="2:31" ht="14.25" x14ac:dyDescent="0.2">
      <c r="B88" s="129" t="str">
        <f t="shared" si="7"/>
        <v/>
      </c>
      <c r="C88" s="129" t="str">
        <f t="shared" si="7"/>
        <v/>
      </c>
      <c r="D88" s="130">
        <f t="shared" si="1"/>
        <v>0</v>
      </c>
      <c r="E88" s="130">
        <f t="shared" si="2"/>
        <v>0</v>
      </c>
      <c r="F88" s="130">
        <f t="shared" si="3"/>
        <v>0</v>
      </c>
      <c r="G88" s="130">
        <f t="shared" si="4"/>
        <v>0</v>
      </c>
      <c r="H88" s="131">
        <f t="shared" si="13"/>
        <v>0</v>
      </c>
      <c r="I88" s="131">
        <f t="shared" si="8"/>
        <v>0</v>
      </c>
      <c r="J88" s="131">
        <f>IF(F88=0,0,+F88/'allg. Daten'!$D$21)</f>
        <v>0</v>
      </c>
      <c r="K88" s="131">
        <f>IF(G88=0,0,+G88/'allg. Daten'!$D$22)</f>
        <v>0</v>
      </c>
      <c r="L88" s="132" t="str">
        <f t="shared" si="5"/>
        <v/>
      </c>
      <c r="M88" s="119" t="str">
        <f t="shared" si="9"/>
        <v/>
      </c>
      <c r="N88" s="120" t="str">
        <f t="shared" si="10"/>
        <v/>
      </c>
      <c r="O88" s="120" t="str">
        <f t="shared" si="11"/>
        <v/>
      </c>
      <c r="P88" s="119" t="str">
        <f t="shared" si="12"/>
        <v/>
      </c>
      <c r="Q88" s="73" t="b">
        <f t="shared" si="6"/>
        <v>0</v>
      </c>
      <c r="AB88" s="30"/>
      <c r="AC88" s="17"/>
      <c r="AE88" s="15"/>
    </row>
    <row r="89" spans="2:31" ht="14.25" x14ac:dyDescent="0.2">
      <c r="B89" s="129" t="str">
        <f t="shared" si="7"/>
        <v/>
      </c>
      <c r="C89" s="129" t="str">
        <f t="shared" si="7"/>
        <v/>
      </c>
      <c r="D89" s="130">
        <f t="shared" si="1"/>
        <v>0</v>
      </c>
      <c r="E89" s="130">
        <f t="shared" si="2"/>
        <v>0</v>
      </c>
      <c r="F89" s="130">
        <f t="shared" si="3"/>
        <v>0</v>
      </c>
      <c r="G89" s="130">
        <f t="shared" si="4"/>
        <v>0</v>
      </c>
      <c r="H89" s="131">
        <f t="shared" si="13"/>
        <v>0</v>
      </c>
      <c r="I89" s="131">
        <f t="shared" si="8"/>
        <v>0</v>
      </c>
      <c r="J89" s="131">
        <f>IF(F89=0,0,+F89/'allg. Daten'!$D$21)</f>
        <v>0</v>
      </c>
      <c r="K89" s="131">
        <f>IF(G89=0,0,+G89/'allg. Daten'!$D$22)</f>
        <v>0</v>
      </c>
      <c r="L89" s="132" t="str">
        <f t="shared" si="5"/>
        <v/>
      </c>
      <c r="M89" s="119" t="str">
        <f t="shared" si="9"/>
        <v/>
      </c>
      <c r="N89" s="120" t="str">
        <f t="shared" si="10"/>
        <v/>
      </c>
      <c r="O89" s="120" t="str">
        <f t="shared" si="11"/>
        <v/>
      </c>
      <c r="P89" s="119" t="str">
        <f t="shared" si="12"/>
        <v/>
      </c>
      <c r="Q89" s="73" t="b">
        <f t="shared" si="6"/>
        <v>0</v>
      </c>
      <c r="AB89" s="30"/>
      <c r="AC89" s="17"/>
      <c r="AE89" s="15"/>
    </row>
    <row r="90" spans="2:31" ht="14.25" x14ac:dyDescent="0.2">
      <c r="B90" s="129" t="str">
        <f t="shared" si="7"/>
        <v/>
      </c>
      <c r="C90" s="129" t="str">
        <f t="shared" si="7"/>
        <v/>
      </c>
      <c r="D90" s="130">
        <f t="shared" si="1"/>
        <v>0</v>
      </c>
      <c r="E90" s="130">
        <f t="shared" si="2"/>
        <v>0</v>
      </c>
      <c r="F90" s="130">
        <f t="shared" si="3"/>
        <v>0</v>
      </c>
      <c r="G90" s="130">
        <f t="shared" si="4"/>
        <v>0</v>
      </c>
      <c r="H90" s="131">
        <f t="shared" si="13"/>
        <v>0</v>
      </c>
      <c r="I90" s="131">
        <f t="shared" si="8"/>
        <v>0</v>
      </c>
      <c r="J90" s="131">
        <f>IF(F90=0,0,+F90/'allg. Daten'!$D$21)</f>
        <v>0</v>
      </c>
      <c r="K90" s="131">
        <f>IF(G90=0,0,+G90/'allg. Daten'!$D$22)</f>
        <v>0</v>
      </c>
      <c r="L90" s="132" t="str">
        <f t="shared" si="5"/>
        <v/>
      </c>
      <c r="M90" s="119" t="str">
        <f t="shared" si="9"/>
        <v/>
      </c>
      <c r="N90" s="120" t="str">
        <f t="shared" si="10"/>
        <v/>
      </c>
      <c r="O90" s="120" t="str">
        <f t="shared" si="11"/>
        <v/>
      </c>
      <c r="P90" s="119" t="str">
        <f t="shared" si="12"/>
        <v/>
      </c>
      <c r="Q90" s="73" t="b">
        <f t="shared" si="6"/>
        <v>0</v>
      </c>
      <c r="AB90" s="30"/>
      <c r="AC90" s="17"/>
      <c r="AE90" s="15"/>
    </row>
    <row r="91" spans="2:31" ht="14.25" x14ac:dyDescent="0.2">
      <c r="B91" s="129" t="str">
        <f t="shared" si="7"/>
        <v/>
      </c>
      <c r="C91" s="129" t="str">
        <f t="shared" si="7"/>
        <v/>
      </c>
      <c r="D91" s="130">
        <f t="shared" si="1"/>
        <v>0</v>
      </c>
      <c r="E91" s="130">
        <f t="shared" si="2"/>
        <v>0</v>
      </c>
      <c r="F91" s="130">
        <f t="shared" si="3"/>
        <v>0</v>
      </c>
      <c r="G91" s="130">
        <f t="shared" si="4"/>
        <v>0</v>
      </c>
      <c r="H91" s="131">
        <f t="shared" si="13"/>
        <v>0</v>
      </c>
      <c r="I91" s="131">
        <f t="shared" si="8"/>
        <v>0</v>
      </c>
      <c r="J91" s="131">
        <f>IF(F91=0,0,+F91/'allg. Daten'!$D$21)</f>
        <v>0</v>
      </c>
      <c r="K91" s="131">
        <f>IF(G91=0,0,+G91/'allg. Daten'!$D$22)</f>
        <v>0</v>
      </c>
      <c r="L91" s="132" t="str">
        <f t="shared" si="5"/>
        <v/>
      </c>
      <c r="M91" s="119" t="str">
        <f t="shared" si="9"/>
        <v/>
      </c>
      <c r="N91" s="120" t="str">
        <f t="shared" si="10"/>
        <v/>
      </c>
      <c r="O91" s="120" t="str">
        <f t="shared" si="11"/>
        <v/>
      </c>
      <c r="P91" s="119" t="str">
        <f t="shared" si="12"/>
        <v/>
      </c>
      <c r="Q91" s="73" t="b">
        <f t="shared" si="6"/>
        <v>0</v>
      </c>
      <c r="AB91" s="30"/>
      <c r="AC91" s="17"/>
      <c r="AE91" s="15"/>
    </row>
    <row r="92" spans="2:31" ht="14.25" x14ac:dyDescent="0.2">
      <c r="B92" s="129" t="str">
        <f t="shared" si="7"/>
        <v/>
      </c>
      <c r="C92" s="129" t="str">
        <f t="shared" si="7"/>
        <v/>
      </c>
      <c r="D92" s="130">
        <f t="shared" si="1"/>
        <v>0</v>
      </c>
      <c r="E92" s="130">
        <f t="shared" si="2"/>
        <v>0</v>
      </c>
      <c r="F92" s="130">
        <f t="shared" si="3"/>
        <v>0</v>
      </c>
      <c r="G92" s="130">
        <f t="shared" si="4"/>
        <v>0</v>
      </c>
      <c r="H92" s="131">
        <f t="shared" si="13"/>
        <v>0</v>
      </c>
      <c r="I92" s="131">
        <f t="shared" si="8"/>
        <v>0</v>
      </c>
      <c r="J92" s="131">
        <f>IF(F92=0,0,+F92/'allg. Daten'!$D$21)</f>
        <v>0</v>
      </c>
      <c r="K92" s="131">
        <f>IF(G92=0,0,+G92/'allg. Daten'!$D$22)</f>
        <v>0</v>
      </c>
      <c r="L92" s="132" t="str">
        <f t="shared" si="5"/>
        <v/>
      </c>
      <c r="M92" s="119" t="str">
        <f t="shared" si="9"/>
        <v/>
      </c>
      <c r="N92" s="120" t="str">
        <f t="shared" si="10"/>
        <v/>
      </c>
      <c r="O92" s="120" t="str">
        <f t="shared" si="11"/>
        <v/>
      </c>
      <c r="P92" s="119" t="str">
        <f t="shared" si="12"/>
        <v/>
      </c>
      <c r="Q92" s="73" t="b">
        <f t="shared" si="6"/>
        <v>0</v>
      </c>
      <c r="AB92" s="30"/>
      <c r="AC92" s="17"/>
      <c r="AE92" s="15"/>
    </row>
    <row r="93" spans="2:31" ht="14.25" x14ac:dyDescent="0.2">
      <c r="B93" s="129" t="str">
        <f t="shared" si="7"/>
        <v/>
      </c>
      <c r="C93" s="129" t="str">
        <f t="shared" si="7"/>
        <v/>
      </c>
      <c r="D93" s="130">
        <f t="shared" si="1"/>
        <v>0</v>
      </c>
      <c r="E93" s="130">
        <f t="shared" si="2"/>
        <v>0</v>
      </c>
      <c r="F93" s="130">
        <f t="shared" si="3"/>
        <v>0</v>
      </c>
      <c r="G93" s="130">
        <f t="shared" si="4"/>
        <v>0</v>
      </c>
      <c r="H93" s="131">
        <f t="shared" si="13"/>
        <v>0</v>
      </c>
      <c r="I93" s="131">
        <f t="shared" si="8"/>
        <v>0</v>
      </c>
      <c r="J93" s="131">
        <f>IF(F93=0,0,+F93/'allg. Daten'!$D$21)</f>
        <v>0</v>
      </c>
      <c r="K93" s="131">
        <f>IF(G93=0,0,+G93/'allg. Daten'!$D$22)</f>
        <v>0</v>
      </c>
      <c r="L93" s="132" t="str">
        <f t="shared" si="5"/>
        <v/>
      </c>
      <c r="M93" s="119" t="str">
        <f t="shared" si="9"/>
        <v/>
      </c>
      <c r="N93" s="120" t="str">
        <f t="shared" si="10"/>
        <v/>
      </c>
      <c r="O93" s="120" t="str">
        <f t="shared" si="11"/>
        <v/>
      </c>
      <c r="P93" s="119" t="str">
        <f t="shared" si="12"/>
        <v/>
      </c>
      <c r="Q93" s="73" t="b">
        <f t="shared" si="6"/>
        <v>0</v>
      </c>
      <c r="AB93" s="30"/>
    </row>
    <row r="94" spans="2:31" ht="14.25" x14ac:dyDescent="0.2">
      <c r="B94" s="129" t="str">
        <f t="shared" si="7"/>
        <v/>
      </c>
      <c r="C94" s="129" t="str">
        <f t="shared" si="7"/>
        <v/>
      </c>
      <c r="D94" s="130">
        <f t="shared" si="1"/>
        <v>0</v>
      </c>
      <c r="E94" s="130">
        <f t="shared" si="2"/>
        <v>0</v>
      </c>
      <c r="F94" s="130">
        <f t="shared" si="3"/>
        <v>0</v>
      </c>
      <c r="G94" s="130">
        <f t="shared" si="4"/>
        <v>0</v>
      </c>
      <c r="H94" s="131">
        <f t="shared" si="13"/>
        <v>0</v>
      </c>
      <c r="I94" s="131">
        <f t="shared" si="8"/>
        <v>0</v>
      </c>
      <c r="J94" s="131">
        <f>IF(F94=0,0,+F94/'allg. Daten'!$D$21)</f>
        <v>0</v>
      </c>
      <c r="K94" s="131">
        <f>IF(G94=0,0,+G94/'allg. Daten'!$D$22)</f>
        <v>0</v>
      </c>
      <c r="L94" s="132" t="str">
        <f t="shared" si="5"/>
        <v/>
      </c>
      <c r="M94" s="119" t="str">
        <f t="shared" si="9"/>
        <v/>
      </c>
      <c r="N94" s="120" t="str">
        <f t="shared" si="10"/>
        <v/>
      </c>
      <c r="O94" s="120" t="str">
        <f t="shared" si="11"/>
        <v/>
      </c>
      <c r="P94" s="119" t="str">
        <f t="shared" si="12"/>
        <v/>
      </c>
      <c r="Q94" s="73" t="b">
        <f t="shared" si="6"/>
        <v>0</v>
      </c>
      <c r="AB94" s="30"/>
    </row>
    <row r="95" spans="2:31" ht="14.25" x14ac:dyDescent="0.2">
      <c r="B95" s="129" t="str">
        <f t="shared" si="7"/>
        <v/>
      </c>
      <c r="C95" s="129" t="str">
        <f t="shared" si="7"/>
        <v/>
      </c>
      <c r="D95" s="130">
        <f t="shared" si="1"/>
        <v>0</v>
      </c>
      <c r="E95" s="130">
        <f t="shared" si="2"/>
        <v>0</v>
      </c>
      <c r="F95" s="130">
        <f t="shared" si="3"/>
        <v>0</v>
      </c>
      <c r="G95" s="130">
        <f t="shared" si="4"/>
        <v>0</v>
      </c>
      <c r="H95" s="131">
        <f t="shared" si="13"/>
        <v>0</v>
      </c>
      <c r="I95" s="131">
        <f t="shared" si="8"/>
        <v>0</v>
      </c>
      <c r="J95" s="131">
        <f>IF(F95=0,0,+F95/'allg. Daten'!$D$21)</f>
        <v>0</v>
      </c>
      <c r="K95" s="131">
        <f>IF(G95=0,0,+G95/'allg. Daten'!$D$22)</f>
        <v>0</v>
      </c>
      <c r="L95" s="132" t="str">
        <f t="shared" si="5"/>
        <v/>
      </c>
      <c r="M95" s="119" t="str">
        <f t="shared" si="9"/>
        <v/>
      </c>
      <c r="N95" s="120" t="str">
        <f t="shared" si="10"/>
        <v/>
      </c>
      <c r="O95" s="120" t="str">
        <f t="shared" si="11"/>
        <v/>
      </c>
      <c r="P95" s="119" t="str">
        <f t="shared" si="12"/>
        <v/>
      </c>
      <c r="Q95" s="73" t="b">
        <f t="shared" si="6"/>
        <v>0</v>
      </c>
      <c r="AB95" s="30"/>
    </row>
    <row r="96" spans="2:31" ht="14.25" x14ac:dyDescent="0.2">
      <c r="B96" s="129" t="str">
        <f t="shared" si="7"/>
        <v/>
      </c>
      <c r="C96" s="129" t="str">
        <f t="shared" si="7"/>
        <v/>
      </c>
      <c r="D96" s="130">
        <f t="shared" si="1"/>
        <v>0</v>
      </c>
      <c r="E96" s="130">
        <f t="shared" si="2"/>
        <v>0</v>
      </c>
      <c r="F96" s="130">
        <f t="shared" si="3"/>
        <v>0</v>
      </c>
      <c r="G96" s="130">
        <f t="shared" si="4"/>
        <v>0</v>
      </c>
      <c r="H96" s="131">
        <f t="shared" si="13"/>
        <v>0</v>
      </c>
      <c r="I96" s="131">
        <f t="shared" si="8"/>
        <v>0</v>
      </c>
      <c r="J96" s="131">
        <f>IF(F96=0,0,+F96/'allg. Daten'!$D$21)</f>
        <v>0</v>
      </c>
      <c r="K96" s="131">
        <f>IF(G96=0,0,+G96/'allg. Daten'!$D$22)</f>
        <v>0</v>
      </c>
      <c r="L96" s="132" t="str">
        <f t="shared" si="5"/>
        <v/>
      </c>
      <c r="M96" s="119" t="str">
        <f t="shared" si="9"/>
        <v/>
      </c>
      <c r="N96" s="120" t="str">
        <f t="shared" si="10"/>
        <v/>
      </c>
      <c r="O96" s="120" t="str">
        <f t="shared" si="11"/>
        <v/>
      </c>
      <c r="P96" s="119" t="str">
        <f t="shared" si="12"/>
        <v/>
      </c>
      <c r="Q96" s="73" t="b">
        <f t="shared" si="6"/>
        <v>0</v>
      </c>
      <c r="AB96" s="30"/>
    </row>
    <row r="97" spans="2:31" ht="14.25" x14ac:dyDescent="0.2">
      <c r="B97" s="129" t="str">
        <f t="shared" si="7"/>
        <v/>
      </c>
      <c r="C97" s="129" t="str">
        <f t="shared" si="7"/>
        <v/>
      </c>
      <c r="D97" s="130">
        <f t="shared" si="1"/>
        <v>0</v>
      </c>
      <c r="E97" s="130">
        <f t="shared" si="2"/>
        <v>0</v>
      </c>
      <c r="F97" s="130">
        <f t="shared" si="3"/>
        <v>0</v>
      </c>
      <c r="G97" s="130">
        <f t="shared" si="4"/>
        <v>0</v>
      </c>
      <c r="H97" s="131">
        <f t="shared" si="13"/>
        <v>0</v>
      </c>
      <c r="I97" s="131">
        <f t="shared" si="8"/>
        <v>0</v>
      </c>
      <c r="J97" s="131">
        <f>IF(F97=0,0,+F97/'allg. Daten'!$D$21)</f>
        <v>0</v>
      </c>
      <c r="K97" s="131">
        <f>IF(G97=0,0,+G97/'allg. Daten'!$D$22)</f>
        <v>0</v>
      </c>
      <c r="L97" s="132" t="str">
        <f t="shared" si="5"/>
        <v/>
      </c>
      <c r="M97" s="119" t="str">
        <f t="shared" si="9"/>
        <v/>
      </c>
      <c r="N97" s="120" t="str">
        <f t="shared" si="10"/>
        <v/>
      </c>
      <c r="O97" s="120" t="str">
        <f t="shared" si="11"/>
        <v/>
      </c>
      <c r="P97" s="119" t="str">
        <f t="shared" si="12"/>
        <v/>
      </c>
      <c r="Q97" s="73" t="b">
        <f t="shared" si="6"/>
        <v>0</v>
      </c>
      <c r="AB97" s="30"/>
    </row>
    <row r="98" spans="2:31" x14ac:dyDescent="0.2">
      <c r="H98" s="117"/>
      <c r="I98" s="117"/>
      <c r="AB98" s="30"/>
    </row>
    <row r="99" spans="2:31" ht="62.1" customHeight="1" x14ac:dyDescent="0.2">
      <c r="B99" s="248" t="s">
        <v>28</v>
      </c>
      <c r="C99" s="248"/>
      <c r="D99" s="248"/>
      <c r="E99" s="248" t="s">
        <v>72</v>
      </c>
      <c r="F99" s="248"/>
      <c r="G99" s="121" t="s">
        <v>73</v>
      </c>
      <c r="H99" s="261" t="s">
        <v>52</v>
      </c>
      <c r="I99" s="262"/>
      <c r="J99" s="87" t="s">
        <v>29</v>
      </c>
      <c r="K99" s="257" t="s">
        <v>30</v>
      </c>
      <c r="L99" s="258"/>
      <c r="AB99" s="30"/>
      <c r="AC99" s="17"/>
      <c r="AE99" s="15"/>
    </row>
    <row r="100" spans="2:31" ht="15.75" x14ac:dyDescent="0.25">
      <c r="B100" s="242" t="s">
        <v>21</v>
      </c>
      <c r="C100" s="242"/>
      <c r="D100" s="242"/>
      <c r="E100" s="244">
        <f>+SUMIF($Q$8:$Q$47,$O$7,H$8:H$47)</f>
        <v>0</v>
      </c>
      <c r="F100" s="244"/>
      <c r="G100" s="133">
        <f>+E100/'allg. Daten'!$D$17</f>
        <v>0</v>
      </c>
      <c r="H100" s="246">
        <f>+SUMIF($Q$58:$Q$97,$O$7,$M$58:$M$97)</f>
        <v>0</v>
      </c>
      <c r="I100" s="247"/>
      <c r="J100" s="134">
        <f>+VLOOKUP($B100,'allg. Daten'!$C$17:$E$22,3,FALSE)</f>
        <v>0.41</v>
      </c>
      <c r="K100" s="259">
        <f t="shared" ref="K100:K105" si="14">+H100*J100</f>
        <v>0</v>
      </c>
      <c r="L100" s="260"/>
      <c r="R100" s="35"/>
      <c r="S100" s="37"/>
      <c r="AB100" s="30"/>
      <c r="AC100" s="17"/>
      <c r="AE100" s="15"/>
    </row>
    <row r="101" spans="2:31" ht="15.75" x14ac:dyDescent="0.25">
      <c r="B101" s="242" t="s">
        <v>22</v>
      </c>
      <c r="C101" s="242" t="s">
        <v>22</v>
      </c>
      <c r="D101" s="242"/>
      <c r="E101" s="244">
        <f>+SUMIF($Q$8:$Q$47,$O$7,I$8:I$47)</f>
        <v>0</v>
      </c>
      <c r="F101" s="244"/>
      <c r="G101" s="133">
        <f>+E101/'allg. Daten'!$D$18</f>
        <v>0</v>
      </c>
      <c r="H101" s="246">
        <f>+SUMIF($Q$58:$Q$97,$O$7,$N$58:$N$97)</f>
        <v>0</v>
      </c>
      <c r="I101" s="247"/>
      <c r="J101" s="134">
        <f>+VLOOKUP($B101,'allg. Daten'!$C$17:$E$22,3,FALSE)</f>
        <v>0.4</v>
      </c>
      <c r="K101" s="259">
        <f t="shared" si="14"/>
        <v>0</v>
      </c>
      <c r="L101" s="260"/>
      <c r="AB101" s="38"/>
      <c r="AC101" s="17"/>
      <c r="AE101" s="15"/>
    </row>
    <row r="102" spans="2:31" ht="15.75" x14ac:dyDescent="0.25">
      <c r="B102" s="242" t="s">
        <v>25</v>
      </c>
      <c r="C102" s="242" t="s">
        <v>22</v>
      </c>
      <c r="D102" s="242"/>
      <c r="E102" s="244">
        <f>+SUMIF($Q$8:$Q$47,$P$7,H$8:H$47)</f>
        <v>0</v>
      </c>
      <c r="F102" s="244"/>
      <c r="G102" s="133">
        <f>+E102/'allg. Daten'!$D$19</f>
        <v>0</v>
      </c>
      <c r="H102" s="246">
        <f>+SUMIF($Q$58:$Q$97,$P$7,$M$58:$M$97)</f>
        <v>0</v>
      </c>
      <c r="I102" s="247"/>
      <c r="J102" s="134">
        <f>+VLOOKUP($B102,'allg. Daten'!$C$17:$E$22,3,FALSE)</f>
        <v>0.53</v>
      </c>
      <c r="K102" s="259">
        <f t="shared" si="14"/>
        <v>0</v>
      </c>
      <c r="L102" s="260"/>
      <c r="R102" s="35"/>
      <c r="S102" s="37"/>
      <c r="AB102" s="30"/>
      <c r="AC102" s="17"/>
      <c r="AE102" s="15"/>
    </row>
    <row r="103" spans="2:31" ht="15.75" x14ac:dyDescent="0.25">
      <c r="B103" s="242" t="s">
        <v>26</v>
      </c>
      <c r="C103" s="242" t="s">
        <v>22</v>
      </c>
      <c r="D103" s="242"/>
      <c r="E103" s="244">
        <f>+SUMIF($Q$8:$Q$47,$P$7,I$8:I$47)</f>
        <v>0</v>
      </c>
      <c r="F103" s="244"/>
      <c r="G103" s="133">
        <f>+E103/'allg. Daten'!D20</f>
        <v>0</v>
      </c>
      <c r="H103" s="246">
        <f>+SUMIF($Q$58:$Q$97,$P$7,$N$58:$N$97)</f>
        <v>0</v>
      </c>
      <c r="I103" s="247"/>
      <c r="J103" s="134">
        <f>+VLOOKUP($B103,'allg. Daten'!$C$17:$E$22,3,FALSE)</f>
        <v>0.5</v>
      </c>
      <c r="K103" s="259">
        <f t="shared" si="14"/>
        <v>0</v>
      </c>
      <c r="L103" s="260"/>
      <c r="Z103" s="32"/>
      <c r="AB103" s="30"/>
      <c r="AC103" s="17"/>
      <c r="AE103" s="15"/>
    </row>
    <row r="104" spans="2:31" ht="15.75" x14ac:dyDescent="0.25">
      <c r="B104" s="242" t="s">
        <v>23</v>
      </c>
      <c r="C104" s="242" t="s">
        <v>22</v>
      </c>
      <c r="D104" s="242"/>
      <c r="E104" s="245">
        <f>+J50</f>
        <v>0</v>
      </c>
      <c r="F104" s="245"/>
      <c r="G104" s="133">
        <f>+E104/'allg. Daten'!$D$21</f>
        <v>0</v>
      </c>
      <c r="H104" s="246">
        <f>SUM(O58:O97)</f>
        <v>0</v>
      </c>
      <c r="I104" s="247"/>
      <c r="J104" s="134">
        <f>+VLOOKUP($B104,'allg. Daten'!$C$17:$E$22,3,FALSE)</f>
        <v>0.41</v>
      </c>
      <c r="K104" s="259">
        <f>+H104*J104</f>
        <v>0</v>
      </c>
      <c r="L104" s="260"/>
      <c r="AB104" s="33"/>
      <c r="AC104" s="17"/>
      <c r="AE104" s="15"/>
    </row>
    <row r="105" spans="2:31" ht="15.75" x14ac:dyDescent="0.25">
      <c r="B105" s="242" t="s">
        <v>24</v>
      </c>
      <c r="C105" s="242" t="s">
        <v>22</v>
      </c>
      <c r="D105" s="242"/>
      <c r="E105" s="245">
        <f>+K50</f>
        <v>0</v>
      </c>
      <c r="F105" s="245"/>
      <c r="G105" s="133">
        <f>+E105/'allg. Daten'!$D$22</f>
        <v>0</v>
      </c>
      <c r="H105" s="246">
        <f>SUM(P58:P97)</f>
        <v>0</v>
      </c>
      <c r="I105" s="247"/>
      <c r="J105" s="134">
        <f>+VLOOKUP($B105,'allg. Daten'!$C$17:$E$22,3,FALSE)</f>
        <v>0.4</v>
      </c>
      <c r="K105" s="259">
        <f t="shared" si="14"/>
        <v>0</v>
      </c>
      <c r="L105" s="260"/>
      <c r="AB105" s="30"/>
      <c r="AC105" s="17"/>
      <c r="AE105" s="15"/>
    </row>
    <row r="106" spans="2:31" x14ac:dyDescent="0.2">
      <c r="D106" s="68"/>
      <c r="E106" s="68"/>
      <c r="G106" s="68"/>
      <c r="H106" s="68"/>
      <c r="AB106" s="30"/>
      <c r="AC106" s="17"/>
      <c r="AE106" s="15"/>
    </row>
    <row r="107" spans="2:31" ht="23.25" x14ac:dyDescent="0.35">
      <c r="D107" s="68"/>
      <c r="F107" s="86" t="s">
        <v>31</v>
      </c>
      <c r="G107" s="243">
        <f>SUM(K100:K105)</f>
        <v>0</v>
      </c>
      <c r="H107" s="243"/>
      <c r="I107" s="243"/>
      <c r="J107" s="243"/>
      <c r="AB107" s="30"/>
      <c r="AC107" s="17"/>
      <c r="AE107" s="15"/>
    </row>
    <row r="108" spans="2:31" x14ac:dyDescent="0.2">
      <c r="AB108" s="30"/>
    </row>
    <row r="109" spans="2:31" x14ac:dyDescent="0.2">
      <c r="AB109" s="30"/>
    </row>
    <row r="110" spans="2:31" x14ac:dyDescent="0.2">
      <c r="AB110" s="30"/>
    </row>
    <row r="111" spans="2:31" x14ac:dyDescent="0.2">
      <c r="AB111" s="30"/>
    </row>
    <row r="112" spans="2:31" x14ac:dyDescent="0.2">
      <c r="AB112" s="30"/>
    </row>
    <row r="113" spans="28:28" x14ac:dyDescent="0.2">
      <c r="AB113" s="33"/>
    </row>
    <row r="114" spans="28:28" x14ac:dyDescent="0.2">
      <c r="AB114" s="30"/>
    </row>
    <row r="115" spans="28:28" x14ac:dyDescent="0.2">
      <c r="AB115" s="30"/>
    </row>
    <row r="116" spans="28:28" x14ac:dyDescent="0.2">
      <c r="AB116" s="30"/>
    </row>
    <row r="117" spans="28:28" x14ac:dyDescent="0.2">
      <c r="AB117" s="30"/>
    </row>
    <row r="118" spans="28:28" x14ac:dyDescent="0.2">
      <c r="AB118" s="33"/>
    </row>
    <row r="119" spans="28:28" x14ac:dyDescent="0.2">
      <c r="AB119" s="30"/>
    </row>
    <row r="120" spans="28:28" x14ac:dyDescent="0.2">
      <c r="AB120" s="30"/>
    </row>
    <row r="121" spans="28:28" x14ac:dyDescent="0.2">
      <c r="AB121" s="30"/>
    </row>
    <row r="122" spans="28:28" x14ac:dyDescent="0.2">
      <c r="AB122" s="30"/>
    </row>
    <row r="123" spans="28:28" x14ac:dyDescent="0.2">
      <c r="AB123" s="33"/>
    </row>
    <row r="124" spans="28:28" x14ac:dyDescent="0.2">
      <c r="AB124" s="30"/>
    </row>
    <row r="125" spans="28:28" x14ac:dyDescent="0.2">
      <c r="AB125" s="30"/>
    </row>
    <row r="126" spans="28:28" x14ac:dyDescent="0.2">
      <c r="AB126" s="30"/>
    </row>
    <row r="127" spans="28:28" x14ac:dyDescent="0.2">
      <c r="AB127" s="30"/>
    </row>
    <row r="128" spans="28:28" x14ac:dyDescent="0.2">
      <c r="AB128" s="30"/>
    </row>
    <row r="129" spans="28:28" x14ac:dyDescent="0.2">
      <c r="AB129" s="30"/>
    </row>
    <row r="130" spans="28:28" x14ac:dyDescent="0.2">
      <c r="AB130" s="30"/>
    </row>
    <row r="131" spans="28:28" x14ac:dyDescent="0.2">
      <c r="AB131" s="30"/>
    </row>
    <row r="132" spans="28:28" x14ac:dyDescent="0.2">
      <c r="AB132" s="30"/>
    </row>
    <row r="133" spans="28:28" x14ac:dyDescent="0.2">
      <c r="AB133" s="30"/>
    </row>
    <row r="134" spans="28:28" x14ac:dyDescent="0.2">
      <c r="AB134" s="33"/>
    </row>
    <row r="135" spans="28:28" x14ac:dyDescent="0.2">
      <c r="AB135" s="30"/>
    </row>
    <row r="136" spans="28:28" x14ac:dyDescent="0.2">
      <c r="AB136" s="30"/>
    </row>
    <row r="137" spans="28:28" x14ac:dyDescent="0.2">
      <c r="AB137" s="33"/>
    </row>
    <row r="138" spans="28:28" x14ac:dyDescent="0.2">
      <c r="AB138" s="30"/>
    </row>
    <row r="139" spans="28:28" x14ac:dyDescent="0.2">
      <c r="AB139" s="30"/>
    </row>
    <row r="140" spans="28:28" x14ac:dyDescent="0.2">
      <c r="AB140" s="30"/>
    </row>
    <row r="141" spans="28:28" x14ac:dyDescent="0.2">
      <c r="AB141" s="30"/>
    </row>
    <row r="142" spans="28:28" x14ac:dyDescent="0.2">
      <c r="AB142" s="30"/>
    </row>
    <row r="143" spans="28:28" x14ac:dyDescent="0.2">
      <c r="AB143" s="30"/>
    </row>
    <row r="144" spans="28:28" x14ac:dyDescent="0.2">
      <c r="AB144" s="30"/>
    </row>
    <row r="145" spans="28:28" x14ac:dyDescent="0.2">
      <c r="AB145" s="30"/>
    </row>
    <row r="146" spans="28:28" x14ac:dyDescent="0.2">
      <c r="AB146" s="33"/>
    </row>
    <row r="147" spans="28:28" x14ac:dyDescent="0.2">
      <c r="AB147" s="30"/>
    </row>
    <row r="148" spans="28:28" x14ac:dyDescent="0.2">
      <c r="AB148" s="30"/>
    </row>
    <row r="149" spans="28:28" x14ac:dyDescent="0.2">
      <c r="AB149" s="30"/>
    </row>
    <row r="150" spans="28:28" x14ac:dyDescent="0.2">
      <c r="AB150" s="30"/>
    </row>
    <row r="151" spans="28:28" x14ac:dyDescent="0.2">
      <c r="AB151" s="33"/>
    </row>
    <row r="152" spans="28:28" x14ac:dyDescent="0.2">
      <c r="AB152" s="30"/>
    </row>
    <row r="153" spans="28:28" x14ac:dyDescent="0.2">
      <c r="AB153" s="30"/>
    </row>
    <row r="154" spans="28:28" x14ac:dyDescent="0.2">
      <c r="AB154" s="30"/>
    </row>
    <row r="155" spans="28:28" x14ac:dyDescent="0.2">
      <c r="AB155" s="30"/>
    </row>
    <row r="156" spans="28:28" x14ac:dyDescent="0.2">
      <c r="AB156" s="30"/>
    </row>
    <row r="157" spans="28:28" x14ac:dyDescent="0.2">
      <c r="AB157" s="30"/>
    </row>
    <row r="158" spans="28:28" x14ac:dyDescent="0.2">
      <c r="AB158" s="30"/>
    </row>
    <row r="159" spans="28:28" x14ac:dyDescent="0.2">
      <c r="AB159" s="30"/>
    </row>
    <row r="160" spans="28:28" x14ac:dyDescent="0.2">
      <c r="AB160" s="30"/>
    </row>
    <row r="161" spans="28:28" x14ac:dyDescent="0.2">
      <c r="AB161" s="30"/>
    </row>
    <row r="162" spans="28:28" x14ac:dyDescent="0.2">
      <c r="AB162" s="30"/>
    </row>
    <row r="163" spans="28:28" x14ac:dyDescent="0.2">
      <c r="AB163" s="30"/>
    </row>
    <row r="164" spans="28:28" x14ac:dyDescent="0.2">
      <c r="AB164" s="30"/>
    </row>
    <row r="165" spans="28:28" x14ac:dyDescent="0.2">
      <c r="AB165" s="30"/>
    </row>
    <row r="166" spans="28:28" x14ac:dyDescent="0.2">
      <c r="AB166" s="30"/>
    </row>
    <row r="167" spans="28:28" x14ac:dyDescent="0.2">
      <c r="AB167" s="30"/>
    </row>
    <row r="168" spans="28:28" x14ac:dyDescent="0.2">
      <c r="AB168" s="30"/>
    </row>
    <row r="169" spans="28:28" x14ac:dyDescent="0.2">
      <c r="AB169" s="30"/>
    </row>
    <row r="170" spans="28:28" x14ac:dyDescent="0.2">
      <c r="AB170" s="39"/>
    </row>
    <row r="171" spans="28:28" x14ac:dyDescent="0.2">
      <c r="AB171" s="30"/>
    </row>
    <row r="172" spans="28:28" x14ac:dyDescent="0.2">
      <c r="AB172" s="30"/>
    </row>
    <row r="173" spans="28:28" x14ac:dyDescent="0.2">
      <c r="AB173" s="30"/>
    </row>
    <row r="174" spans="28:28" x14ac:dyDescent="0.2">
      <c r="AB174" s="30"/>
    </row>
    <row r="175" spans="28:28" x14ac:dyDescent="0.2">
      <c r="AB175" s="30"/>
    </row>
    <row r="176" spans="28:28" x14ac:dyDescent="0.2">
      <c r="AB176" s="30"/>
    </row>
    <row r="177" spans="28:28" x14ac:dyDescent="0.2">
      <c r="AB177" s="30"/>
    </row>
    <row r="178" spans="28:28" x14ac:dyDescent="0.2">
      <c r="AB178" s="33"/>
    </row>
    <row r="179" spans="28:28" x14ac:dyDescent="0.2">
      <c r="AB179" s="30"/>
    </row>
    <row r="180" spans="28:28" x14ac:dyDescent="0.2">
      <c r="AB180" s="30"/>
    </row>
    <row r="181" spans="28:28" x14ac:dyDescent="0.2">
      <c r="AB181" s="30"/>
    </row>
    <row r="182" spans="28:28" x14ac:dyDescent="0.2">
      <c r="AB182" s="30"/>
    </row>
    <row r="183" spans="28:28" x14ac:dyDescent="0.2">
      <c r="AB183" s="30"/>
    </row>
    <row r="184" spans="28:28" x14ac:dyDescent="0.2">
      <c r="AB184" s="30"/>
    </row>
    <row r="185" spans="28:28" x14ac:dyDescent="0.2">
      <c r="AB185" s="30"/>
    </row>
    <row r="186" spans="28:28" x14ac:dyDescent="0.2">
      <c r="AB186" s="33"/>
    </row>
    <row r="187" spans="28:28" x14ac:dyDescent="0.2">
      <c r="AB187" s="29"/>
    </row>
    <row r="188" spans="28:28" x14ac:dyDescent="0.2">
      <c r="AB188" s="30"/>
    </row>
    <row r="189" spans="28:28" x14ac:dyDescent="0.2">
      <c r="AB189" s="30"/>
    </row>
    <row r="190" spans="28:28" x14ac:dyDescent="0.2">
      <c r="AB190" s="30"/>
    </row>
    <row r="191" spans="28:28" x14ac:dyDescent="0.2">
      <c r="AB191" s="33"/>
    </row>
    <row r="192" spans="28:28" x14ac:dyDescent="0.2">
      <c r="AB192" s="30"/>
    </row>
    <row r="193" spans="28:28" x14ac:dyDescent="0.2">
      <c r="AB193" s="30"/>
    </row>
    <row r="194" spans="28:28" x14ac:dyDescent="0.2">
      <c r="AB194" s="30"/>
    </row>
    <row r="195" spans="28:28" x14ac:dyDescent="0.2">
      <c r="AB195" s="39"/>
    </row>
    <row r="196" spans="28:28" x14ac:dyDescent="0.2">
      <c r="AB196" s="30"/>
    </row>
    <row r="197" spans="28:28" x14ac:dyDescent="0.2">
      <c r="AB197" s="30"/>
    </row>
    <row r="198" spans="28:28" x14ac:dyDescent="0.2">
      <c r="AB198" s="30"/>
    </row>
    <row r="199" spans="28:28" x14ac:dyDescent="0.2">
      <c r="AB199" s="30"/>
    </row>
    <row r="200" spans="28:28" x14ac:dyDescent="0.2">
      <c r="AB200" s="33"/>
    </row>
    <row r="201" spans="28:28" x14ac:dyDescent="0.2">
      <c r="AB201" s="30"/>
    </row>
    <row r="202" spans="28:28" x14ac:dyDescent="0.2">
      <c r="AB202" s="30"/>
    </row>
    <row r="203" spans="28:28" x14ac:dyDescent="0.2">
      <c r="AB203" s="33"/>
    </row>
    <row r="204" spans="28:28" x14ac:dyDescent="0.2">
      <c r="AB204" s="29"/>
    </row>
    <row r="205" spans="28:28" x14ac:dyDescent="0.2">
      <c r="AB205" s="30"/>
    </row>
    <row r="206" spans="28:28" x14ac:dyDescent="0.2">
      <c r="AB206" s="30"/>
    </row>
    <row r="207" spans="28:28" x14ac:dyDescent="0.2">
      <c r="AB207" s="30"/>
    </row>
    <row r="208" spans="28:28" x14ac:dyDescent="0.2">
      <c r="AB208" s="30"/>
    </row>
    <row r="209" spans="28:28" x14ac:dyDescent="0.2">
      <c r="AB209" s="30"/>
    </row>
    <row r="210" spans="28:28" x14ac:dyDescent="0.2">
      <c r="AB210" s="30"/>
    </row>
    <row r="211" spans="28:28" x14ac:dyDescent="0.2">
      <c r="AB211" s="30"/>
    </row>
    <row r="212" spans="28:28" x14ac:dyDescent="0.2">
      <c r="AB212" s="30"/>
    </row>
    <row r="213" spans="28:28" x14ac:dyDescent="0.2">
      <c r="AB213" s="33"/>
    </row>
    <row r="214" spans="28:28" x14ac:dyDescent="0.2">
      <c r="AB214" s="39"/>
    </row>
    <row r="215" spans="28:28" x14ac:dyDescent="0.2">
      <c r="AB215" s="30"/>
    </row>
    <row r="216" spans="28:28" x14ac:dyDescent="0.2">
      <c r="AB216" s="30"/>
    </row>
    <row r="217" spans="28:28" x14ac:dyDescent="0.2">
      <c r="AB217" s="30"/>
    </row>
    <row r="218" spans="28:28" x14ac:dyDescent="0.2">
      <c r="AB218" s="30"/>
    </row>
    <row r="219" spans="28:28" x14ac:dyDescent="0.2">
      <c r="AB219" s="30"/>
    </row>
    <row r="220" spans="28:28" x14ac:dyDescent="0.2">
      <c r="AB220" s="30"/>
    </row>
    <row r="221" spans="28:28" x14ac:dyDescent="0.2">
      <c r="AB221" s="30"/>
    </row>
    <row r="222" spans="28:28" x14ac:dyDescent="0.2">
      <c r="AB222" s="30"/>
    </row>
    <row r="223" spans="28:28" x14ac:dyDescent="0.2">
      <c r="AB223" s="30"/>
    </row>
    <row r="224" spans="28:28" x14ac:dyDescent="0.2">
      <c r="AB224" s="33"/>
    </row>
    <row r="225" spans="28:28" x14ac:dyDescent="0.2">
      <c r="AB225" s="30"/>
    </row>
    <row r="226" spans="28:28" x14ac:dyDescent="0.2">
      <c r="AB226" s="33"/>
    </row>
    <row r="227" spans="28:28" x14ac:dyDescent="0.2">
      <c r="AB227" s="30"/>
    </row>
    <row r="228" spans="28:28" x14ac:dyDescent="0.2">
      <c r="AB228" s="30"/>
    </row>
    <row r="229" spans="28:28" x14ac:dyDescent="0.2">
      <c r="AB229" s="30"/>
    </row>
    <row r="230" spans="28:28" x14ac:dyDescent="0.2">
      <c r="AB230" s="30"/>
    </row>
    <row r="231" spans="28:28" x14ac:dyDescent="0.2">
      <c r="AB231" s="30"/>
    </row>
    <row r="232" spans="28:28" x14ac:dyDescent="0.2">
      <c r="AB232" s="30"/>
    </row>
    <row r="233" spans="28:28" x14ac:dyDescent="0.2">
      <c r="AB233" s="39"/>
    </row>
    <row r="234" spans="28:28" x14ac:dyDescent="0.2">
      <c r="AB234" s="38"/>
    </row>
    <row r="235" spans="28:28" x14ac:dyDescent="0.2">
      <c r="AB235" s="30"/>
    </row>
    <row r="236" spans="28:28" x14ac:dyDescent="0.2">
      <c r="AB236" s="30"/>
    </row>
    <row r="237" spans="28:28" x14ac:dyDescent="0.2">
      <c r="AB237" s="33"/>
    </row>
    <row r="238" spans="28:28" x14ac:dyDescent="0.2">
      <c r="AB238" s="30"/>
    </row>
    <row r="239" spans="28:28" x14ac:dyDescent="0.2">
      <c r="AB239" s="30"/>
    </row>
    <row r="240" spans="28:28" x14ac:dyDescent="0.2">
      <c r="AB240" s="30"/>
    </row>
    <row r="241" spans="28:28" x14ac:dyDescent="0.2">
      <c r="AB241" s="30"/>
    </row>
    <row r="242" spans="28:28" x14ac:dyDescent="0.2">
      <c r="AB242" s="30"/>
    </row>
    <row r="243" spans="28:28" x14ac:dyDescent="0.2">
      <c r="AB243" s="30"/>
    </row>
    <row r="244" spans="28:28" x14ac:dyDescent="0.2">
      <c r="AB244" s="30"/>
    </row>
    <row r="245" spans="28:28" x14ac:dyDescent="0.2">
      <c r="AB245" s="30"/>
    </row>
    <row r="246" spans="28:28" x14ac:dyDescent="0.2">
      <c r="AB246" s="30"/>
    </row>
    <row r="247" spans="28:28" x14ac:dyDescent="0.2">
      <c r="AB247" s="30"/>
    </row>
    <row r="248" spans="28:28" x14ac:dyDescent="0.2">
      <c r="AB248" s="30"/>
    </row>
    <row r="249" spans="28:28" x14ac:dyDescent="0.2">
      <c r="AB249" s="30"/>
    </row>
    <row r="250" spans="28:28" x14ac:dyDescent="0.2">
      <c r="AB250" s="30"/>
    </row>
    <row r="251" spans="28:28" x14ac:dyDescent="0.2">
      <c r="AB251" s="30"/>
    </row>
    <row r="252" spans="28:28" x14ac:dyDescent="0.2">
      <c r="AB252" s="30"/>
    </row>
    <row r="253" spans="28:28" x14ac:dyDescent="0.2">
      <c r="AB253" s="38"/>
    </row>
    <row r="254" spans="28:28" x14ac:dyDescent="0.2">
      <c r="AB254" s="30"/>
    </row>
    <row r="255" spans="28:28" x14ac:dyDescent="0.2">
      <c r="AB255" s="30"/>
    </row>
    <row r="256" spans="28:28" x14ac:dyDescent="0.2">
      <c r="AB256" s="30"/>
    </row>
    <row r="257" spans="28:28" x14ac:dyDescent="0.2">
      <c r="AB257" s="30"/>
    </row>
    <row r="258" spans="28:28" x14ac:dyDescent="0.2">
      <c r="AB258" s="30"/>
    </row>
    <row r="259" spans="28:28" x14ac:dyDescent="0.2">
      <c r="AB259" s="30"/>
    </row>
    <row r="260" spans="28:28" x14ac:dyDescent="0.2">
      <c r="AB260" s="30"/>
    </row>
    <row r="261" spans="28:28" x14ac:dyDescent="0.2">
      <c r="AB261" s="30"/>
    </row>
    <row r="262" spans="28:28" x14ac:dyDescent="0.2">
      <c r="AB262" s="30"/>
    </row>
    <row r="263" spans="28:28" x14ac:dyDescent="0.2">
      <c r="AB263" s="30"/>
    </row>
    <row r="264" spans="28:28" x14ac:dyDescent="0.2">
      <c r="AB264" s="30"/>
    </row>
    <row r="265" spans="28:28" x14ac:dyDescent="0.2">
      <c r="AB265" s="30"/>
    </row>
    <row r="266" spans="28:28" x14ac:dyDescent="0.2">
      <c r="AB266" s="30"/>
    </row>
    <row r="267" spans="28:28" x14ac:dyDescent="0.2">
      <c r="AB267" s="30"/>
    </row>
    <row r="268" spans="28:28" x14ac:dyDescent="0.2">
      <c r="AB268" s="38"/>
    </row>
    <row r="269" spans="28:28" x14ac:dyDescent="0.2">
      <c r="AB269" s="33"/>
    </row>
    <row r="270" spans="28:28" x14ac:dyDescent="0.2">
      <c r="AB270" s="30"/>
    </row>
    <row r="271" spans="28:28" x14ac:dyDescent="0.2">
      <c r="AB271" s="30"/>
    </row>
    <row r="272" spans="28:28" x14ac:dyDescent="0.2">
      <c r="AB272" s="30"/>
    </row>
    <row r="273" spans="28:28" x14ac:dyDescent="0.2">
      <c r="AB273" s="30"/>
    </row>
    <row r="274" spans="28:28" x14ac:dyDescent="0.2">
      <c r="AB274" s="30"/>
    </row>
    <row r="275" spans="28:28" x14ac:dyDescent="0.2">
      <c r="AB275" s="30"/>
    </row>
    <row r="276" spans="28:28" x14ac:dyDescent="0.2">
      <c r="AB276" s="30"/>
    </row>
    <row r="277" spans="28:28" x14ac:dyDescent="0.2">
      <c r="AB277" s="30"/>
    </row>
    <row r="278" spans="28:28" x14ac:dyDescent="0.2">
      <c r="AB278" s="33"/>
    </row>
    <row r="279" spans="28:28" x14ac:dyDescent="0.2">
      <c r="AB279" s="30"/>
    </row>
    <row r="280" spans="28:28" x14ac:dyDescent="0.2">
      <c r="AB280" s="30"/>
    </row>
    <row r="281" spans="28:28" x14ac:dyDescent="0.2">
      <c r="AB281" s="30"/>
    </row>
    <row r="282" spans="28:28" x14ac:dyDescent="0.2">
      <c r="AB282" s="30"/>
    </row>
    <row r="283" spans="28:28" x14ac:dyDescent="0.2">
      <c r="AB283" s="33"/>
    </row>
    <row r="284" spans="28:28" x14ac:dyDescent="0.2">
      <c r="AB284" s="30"/>
    </row>
    <row r="285" spans="28:28" x14ac:dyDescent="0.2">
      <c r="AB285" s="30"/>
    </row>
    <row r="286" spans="28:28" x14ac:dyDescent="0.2">
      <c r="AB286" s="30"/>
    </row>
    <row r="287" spans="28:28" x14ac:dyDescent="0.2">
      <c r="AB287" s="30"/>
    </row>
    <row r="288" spans="28:28" x14ac:dyDescent="0.2">
      <c r="AB288" s="30"/>
    </row>
    <row r="289" spans="28:28" x14ac:dyDescent="0.2">
      <c r="AB289" s="30"/>
    </row>
    <row r="290" spans="28:28" x14ac:dyDescent="0.2">
      <c r="AB290" s="33"/>
    </row>
    <row r="291" spans="28:28" x14ac:dyDescent="0.2">
      <c r="AB291" s="30"/>
    </row>
    <row r="292" spans="28:28" x14ac:dyDescent="0.2">
      <c r="AB292" s="30"/>
    </row>
    <row r="293" spans="28:28" x14ac:dyDescent="0.2">
      <c r="AB293" s="33"/>
    </row>
    <row r="294" spans="28:28" x14ac:dyDescent="0.2">
      <c r="AB294" s="30"/>
    </row>
    <row r="295" spans="28:28" x14ac:dyDescent="0.2">
      <c r="AB295" s="30"/>
    </row>
    <row r="296" spans="28:28" x14ac:dyDescent="0.2">
      <c r="AB296" s="30"/>
    </row>
    <row r="297" spans="28:28" x14ac:dyDescent="0.2">
      <c r="AB297" s="30"/>
    </row>
    <row r="298" spans="28:28" x14ac:dyDescent="0.2">
      <c r="AB298" s="30"/>
    </row>
    <row r="299" spans="28:28" x14ac:dyDescent="0.2">
      <c r="AB299" s="30"/>
    </row>
    <row r="300" spans="28:28" x14ac:dyDescent="0.2">
      <c r="AB300" s="33"/>
    </row>
    <row r="301" spans="28:28" x14ac:dyDescent="0.2">
      <c r="AB301" s="30"/>
    </row>
    <row r="302" spans="28:28" x14ac:dyDescent="0.2">
      <c r="AB302" s="30"/>
    </row>
    <row r="303" spans="28:28" x14ac:dyDescent="0.2">
      <c r="AB303" s="30"/>
    </row>
    <row r="304" spans="28:28" x14ac:dyDescent="0.2">
      <c r="AB304" s="30"/>
    </row>
    <row r="305" spans="28:28" x14ac:dyDescent="0.2">
      <c r="AB305" s="30"/>
    </row>
    <row r="306" spans="28:28" x14ac:dyDescent="0.2">
      <c r="AB306" s="30"/>
    </row>
    <row r="307" spans="28:28" x14ac:dyDescent="0.2">
      <c r="AB307" s="30"/>
    </row>
    <row r="308" spans="28:28" x14ac:dyDescent="0.2">
      <c r="AB308" s="20"/>
    </row>
    <row r="309" spans="28:28" x14ac:dyDescent="0.2">
      <c r="AB309" s="20"/>
    </row>
    <row r="310" spans="28:28" x14ac:dyDescent="0.2">
      <c r="AB310" s="24"/>
    </row>
    <row r="311" spans="28:28" x14ac:dyDescent="0.2">
      <c r="AB311" s="20"/>
    </row>
    <row r="312" spans="28:28" x14ac:dyDescent="0.2">
      <c r="AB312" s="25"/>
    </row>
    <row r="313" spans="28:28" x14ac:dyDescent="0.2">
      <c r="AB313" s="28"/>
    </row>
    <row r="314" spans="28:28" x14ac:dyDescent="0.2">
      <c r="AB314" s="20"/>
    </row>
    <row r="315" spans="28:28" x14ac:dyDescent="0.2">
      <c r="AB315" s="20"/>
    </row>
    <row r="316" spans="28:28" x14ac:dyDescent="0.2">
      <c r="AB316" s="25"/>
    </row>
    <row r="317" spans="28:28" x14ac:dyDescent="0.2">
      <c r="AB317" s="20"/>
    </row>
    <row r="318" spans="28:28" x14ac:dyDescent="0.2">
      <c r="AB318" s="20"/>
    </row>
    <row r="319" spans="28:28" x14ac:dyDescent="0.2">
      <c r="AB319" s="25"/>
    </row>
    <row r="320" spans="28:28" x14ac:dyDescent="0.2">
      <c r="AB320" s="29"/>
    </row>
    <row r="321" spans="28:28" x14ac:dyDescent="0.2">
      <c r="AB321" s="30"/>
    </row>
    <row r="322" spans="28:28" x14ac:dyDescent="0.2">
      <c r="AB322" s="30"/>
    </row>
    <row r="323" spans="28:28" x14ac:dyDescent="0.2">
      <c r="AB323" s="30"/>
    </row>
    <row r="324" spans="28:28" x14ac:dyDescent="0.2">
      <c r="AB324" s="30"/>
    </row>
    <row r="325" spans="28:28" x14ac:dyDescent="0.2">
      <c r="AB325" s="30"/>
    </row>
    <row r="326" spans="28:28" x14ac:dyDescent="0.2">
      <c r="AB326" s="30"/>
    </row>
    <row r="327" spans="28:28" x14ac:dyDescent="0.2">
      <c r="AB327" s="30"/>
    </row>
    <row r="328" spans="28:28" x14ac:dyDescent="0.2">
      <c r="AB328" s="33"/>
    </row>
    <row r="329" spans="28:28" x14ac:dyDescent="0.2">
      <c r="AB329" s="30"/>
    </row>
    <row r="330" spans="28:28" x14ac:dyDescent="0.2">
      <c r="AB330" s="30"/>
    </row>
    <row r="331" spans="28:28" x14ac:dyDescent="0.2">
      <c r="AB331" s="30"/>
    </row>
    <row r="332" spans="28:28" x14ac:dyDescent="0.2">
      <c r="AB332" s="30"/>
    </row>
    <row r="333" spans="28:28" x14ac:dyDescent="0.2">
      <c r="AB333" s="30"/>
    </row>
    <row r="334" spans="28:28" x14ac:dyDescent="0.2">
      <c r="AB334" s="30"/>
    </row>
    <row r="335" spans="28:28" x14ac:dyDescent="0.2">
      <c r="AB335" s="30"/>
    </row>
    <row r="336" spans="28:28" x14ac:dyDescent="0.2">
      <c r="AB336" s="30"/>
    </row>
    <row r="337" spans="28:28" x14ac:dyDescent="0.2">
      <c r="AB337" s="30"/>
    </row>
    <row r="338" spans="28:28" x14ac:dyDescent="0.2">
      <c r="AB338" s="30"/>
    </row>
    <row r="339" spans="28:28" x14ac:dyDescent="0.2">
      <c r="AB339" s="30"/>
    </row>
    <row r="340" spans="28:28" x14ac:dyDescent="0.2">
      <c r="AB340" s="30"/>
    </row>
    <row r="341" spans="28:28" x14ac:dyDescent="0.2">
      <c r="AB341" s="33"/>
    </row>
    <row r="342" spans="28:28" x14ac:dyDescent="0.2">
      <c r="AB342" s="30"/>
    </row>
    <row r="343" spans="28:28" x14ac:dyDescent="0.2">
      <c r="AB343" s="30"/>
    </row>
    <row r="344" spans="28:28" x14ac:dyDescent="0.2">
      <c r="AB344" s="30"/>
    </row>
    <row r="345" spans="28:28" x14ac:dyDescent="0.2">
      <c r="AB345" s="30"/>
    </row>
    <row r="346" spans="28:28" x14ac:dyDescent="0.2">
      <c r="AB346" s="30"/>
    </row>
    <row r="347" spans="28:28" x14ac:dyDescent="0.2">
      <c r="AB347" s="30"/>
    </row>
    <row r="348" spans="28:28" x14ac:dyDescent="0.2">
      <c r="AB348" s="38"/>
    </row>
    <row r="349" spans="28:28" x14ac:dyDescent="0.2">
      <c r="AB349" s="30"/>
    </row>
    <row r="350" spans="28:28" x14ac:dyDescent="0.2">
      <c r="AB350" s="30"/>
    </row>
    <row r="351" spans="28:28" x14ac:dyDescent="0.2">
      <c r="AB351" s="33"/>
    </row>
    <row r="352" spans="28:28" x14ac:dyDescent="0.2">
      <c r="AB352" s="39"/>
    </row>
    <row r="353" spans="28:28" x14ac:dyDescent="0.2">
      <c r="AB353" s="30"/>
    </row>
    <row r="354" spans="28:28" x14ac:dyDescent="0.2">
      <c r="AB354" s="30"/>
    </row>
    <row r="355" spans="28:28" x14ac:dyDescent="0.2">
      <c r="AB355" s="30"/>
    </row>
    <row r="356" spans="28:28" x14ac:dyDescent="0.2">
      <c r="AB356" s="33"/>
    </row>
    <row r="357" spans="28:28" x14ac:dyDescent="0.2">
      <c r="AB357" s="30"/>
    </row>
    <row r="358" spans="28:28" x14ac:dyDescent="0.2">
      <c r="AB358" s="30"/>
    </row>
    <row r="359" spans="28:28" x14ac:dyDescent="0.2">
      <c r="AB359" s="30"/>
    </row>
    <row r="360" spans="28:28" x14ac:dyDescent="0.2">
      <c r="AB360" s="33"/>
    </row>
    <row r="361" spans="28:28" x14ac:dyDescent="0.2">
      <c r="AB361" s="30"/>
    </row>
    <row r="362" spans="28:28" x14ac:dyDescent="0.2">
      <c r="AB362" s="30"/>
    </row>
    <row r="363" spans="28:28" x14ac:dyDescent="0.2">
      <c r="AB363" s="30"/>
    </row>
    <row r="364" spans="28:28" x14ac:dyDescent="0.2">
      <c r="AB364" s="30"/>
    </row>
    <row r="365" spans="28:28" x14ac:dyDescent="0.2">
      <c r="AB365" s="30"/>
    </row>
    <row r="366" spans="28:28" x14ac:dyDescent="0.2">
      <c r="AB366" s="30"/>
    </row>
    <row r="367" spans="28:28" x14ac:dyDescent="0.2">
      <c r="AB367" s="30"/>
    </row>
    <row r="368" spans="28:28" x14ac:dyDescent="0.2">
      <c r="AB368" s="38"/>
    </row>
    <row r="369" spans="28:28" x14ac:dyDescent="0.2">
      <c r="AB369" s="30"/>
    </row>
    <row r="370" spans="28:28" x14ac:dyDescent="0.2">
      <c r="AB370" s="30"/>
    </row>
    <row r="371" spans="28:28" x14ac:dyDescent="0.2">
      <c r="AB371" s="30"/>
    </row>
    <row r="372" spans="28:28" x14ac:dyDescent="0.2">
      <c r="AB372" s="30"/>
    </row>
    <row r="373" spans="28:28" x14ac:dyDescent="0.2">
      <c r="AB373" s="30"/>
    </row>
    <row r="374" spans="28:28" x14ac:dyDescent="0.2">
      <c r="AB374" s="30"/>
    </row>
    <row r="375" spans="28:28" x14ac:dyDescent="0.2">
      <c r="AB375" s="30"/>
    </row>
    <row r="376" spans="28:28" x14ac:dyDescent="0.2">
      <c r="AB376" s="30"/>
    </row>
    <row r="377" spans="28:28" x14ac:dyDescent="0.2">
      <c r="AB377" s="30"/>
    </row>
    <row r="378" spans="28:28" x14ac:dyDescent="0.2">
      <c r="AB378" s="30"/>
    </row>
    <row r="379" spans="28:28" x14ac:dyDescent="0.2">
      <c r="AB379" s="30"/>
    </row>
    <row r="380" spans="28:28" x14ac:dyDescent="0.2">
      <c r="AB380" s="30"/>
    </row>
    <row r="381" spans="28:28" x14ac:dyDescent="0.2">
      <c r="AB381" s="33"/>
    </row>
    <row r="382" spans="28:28" x14ac:dyDescent="0.2">
      <c r="AB382" s="30"/>
    </row>
    <row r="383" spans="28:28" x14ac:dyDescent="0.2">
      <c r="AB383" s="30"/>
    </row>
    <row r="384" spans="28:28" x14ac:dyDescent="0.2">
      <c r="AB384" s="30"/>
    </row>
    <row r="385" spans="28:28" x14ac:dyDescent="0.2">
      <c r="AB385" s="33"/>
    </row>
    <row r="386" spans="28:28" x14ac:dyDescent="0.2">
      <c r="AB386" s="30"/>
    </row>
    <row r="387" spans="28:28" x14ac:dyDescent="0.2">
      <c r="AB387" s="30"/>
    </row>
    <row r="388" spans="28:28" x14ac:dyDescent="0.2">
      <c r="AB388" s="30"/>
    </row>
    <row r="389" spans="28:28" x14ac:dyDescent="0.2">
      <c r="AB389" s="30"/>
    </row>
    <row r="390" spans="28:28" x14ac:dyDescent="0.2">
      <c r="AB390" s="30"/>
    </row>
    <row r="391" spans="28:28" x14ac:dyDescent="0.2">
      <c r="AB391" s="30"/>
    </row>
    <row r="392" spans="28:28" x14ac:dyDescent="0.2">
      <c r="AB392" s="30"/>
    </row>
    <row r="393" spans="28:28" x14ac:dyDescent="0.2">
      <c r="AB393" s="30"/>
    </row>
    <row r="394" spans="28:28" x14ac:dyDescent="0.2">
      <c r="AB394" s="30"/>
    </row>
    <row r="395" spans="28:28" x14ac:dyDescent="0.2">
      <c r="AB395" s="30"/>
    </row>
    <row r="396" spans="28:28" x14ac:dyDescent="0.2">
      <c r="AB396" s="30"/>
    </row>
    <row r="397" spans="28:28" x14ac:dyDescent="0.2">
      <c r="AB397" s="30"/>
    </row>
    <row r="398" spans="28:28" x14ac:dyDescent="0.2">
      <c r="AB398" s="30"/>
    </row>
    <row r="399" spans="28:28" x14ac:dyDescent="0.2">
      <c r="AB399" s="30"/>
    </row>
    <row r="400" spans="28:28" x14ac:dyDescent="0.2">
      <c r="AB400" s="30"/>
    </row>
    <row r="401" spans="28:28" x14ac:dyDescent="0.2">
      <c r="AB401" s="33"/>
    </row>
    <row r="402" spans="28:28" x14ac:dyDescent="0.2">
      <c r="AB402" s="30"/>
    </row>
    <row r="403" spans="28:28" x14ac:dyDescent="0.2">
      <c r="AB403" s="30"/>
    </row>
    <row r="404" spans="28:28" x14ac:dyDescent="0.2">
      <c r="AB404" s="33"/>
    </row>
    <row r="405" spans="28:28" x14ac:dyDescent="0.2">
      <c r="AB405" s="30"/>
    </row>
    <row r="406" spans="28:28" x14ac:dyDescent="0.2">
      <c r="AB406" s="30"/>
    </row>
    <row r="407" spans="28:28" x14ac:dyDescent="0.2">
      <c r="AB407" s="30"/>
    </row>
    <row r="408" spans="28:28" x14ac:dyDescent="0.2">
      <c r="AB408" s="30"/>
    </row>
    <row r="409" spans="28:28" x14ac:dyDescent="0.2">
      <c r="AB409" s="30"/>
    </row>
    <row r="410" spans="28:28" x14ac:dyDescent="0.2">
      <c r="AB410" s="30"/>
    </row>
    <row r="411" spans="28:28" x14ac:dyDescent="0.2">
      <c r="AB411" s="33"/>
    </row>
    <row r="412" spans="28:28" x14ac:dyDescent="0.2">
      <c r="AB412" s="30"/>
    </row>
    <row r="413" spans="28:28" x14ac:dyDescent="0.2">
      <c r="AB413" s="30"/>
    </row>
    <row r="414" spans="28:28" x14ac:dyDescent="0.2">
      <c r="AB414" s="30"/>
    </row>
    <row r="415" spans="28:28" x14ac:dyDescent="0.2">
      <c r="AB415" s="30"/>
    </row>
    <row r="416" spans="28:28" x14ac:dyDescent="0.2">
      <c r="AB416" s="30"/>
    </row>
    <row r="417" spans="28:28" x14ac:dyDescent="0.2">
      <c r="AB417" s="30"/>
    </row>
    <row r="418" spans="28:28" x14ac:dyDescent="0.2">
      <c r="AB418" s="33"/>
    </row>
    <row r="419" spans="28:28" x14ac:dyDescent="0.2">
      <c r="AB419" s="30"/>
    </row>
    <row r="420" spans="28:28" x14ac:dyDescent="0.2">
      <c r="AB420" s="30"/>
    </row>
    <row r="421" spans="28:28" x14ac:dyDescent="0.2">
      <c r="AB421" s="30"/>
    </row>
    <row r="422" spans="28:28" x14ac:dyDescent="0.2">
      <c r="AB422" s="33"/>
    </row>
    <row r="423" spans="28:28" x14ac:dyDescent="0.2">
      <c r="AB423" s="30"/>
    </row>
    <row r="424" spans="28:28" x14ac:dyDescent="0.2">
      <c r="AB424" s="30"/>
    </row>
    <row r="425" spans="28:28" x14ac:dyDescent="0.2">
      <c r="AB425" s="33"/>
    </row>
    <row r="426" spans="28:28" x14ac:dyDescent="0.2">
      <c r="AB426" s="30"/>
    </row>
    <row r="427" spans="28:28" x14ac:dyDescent="0.2">
      <c r="AB427" s="30"/>
    </row>
    <row r="428" spans="28:28" x14ac:dyDescent="0.2">
      <c r="AB428" s="30"/>
    </row>
    <row r="429" spans="28:28" x14ac:dyDescent="0.2">
      <c r="AB429" s="30"/>
    </row>
    <row r="430" spans="28:28" x14ac:dyDescent="0.2">
      <c r="AB430" s="30"/>
    </row>
    <row r="431" spans="28:28" x14ac:dyDescent="0.2">
      <c r="AB431" s="30"/>
    </row>
    <row r="432" spans="28:28" x14ac:dyDescent="0.2">
      <c r="AB432" s="30"/>
    </row>
    <row r="433" spans="28:28" x14ac:dyDescent="0.2">
      <c r="AB433" s="30"/>
    </row>
    <row r="434" spans="28:28" x14ac:dyDescent="0.2">
      <c r="AB434" s="33"/>
    </row>
    <row r="435" spans="28:28" x14ac:dyDescent="0.2">
      <c r="AB435" s="30"/>
    </row>
    <row r="436" spans="28:28" x14ac:dyDescent="0.2">
      <c r="AB436" s="29"/>
    </row>
    <row r="437" spans="28:28" x14ac:dyDescent="0.2">
      <c r="AB437" s="30"/>
    </row>
    <row r="438" spans="28:28" x14ac:dyDescent="0.2">
      <c r="AB438" s="33"/>
    </row>
    <row r="439" spans="28:28" x14ac:dyDescent="0.2">
      <c r="AB439" s="30"/>
    </row>
    <row r="440" spans="28:28" x14ac:dyDescent="0.2">
      <c r="AB440" s="30"/>
    </row>
    <row r="441" spans="28:28" x14ac:dyDescent="0.2">
      <c r="AB441" s="30"/>
    </row>
    <row r="442" spans="28:28" x14ac:dyDescent="0.2">
      <c r="AB442" s="33"/>
    </row>
    <row r="443" spans="28:28" x14ac:dyDescent="0.2">
      <c r="AB443" s="30"/>
    </row>
    <row r="444" spans="28:28" x14ac:dyDescent="0.2">
      <c r="AB444" s="29"/>
    </row>
    <row r="445" spans="28:28" x14ac:dyDescent="0.2">
      <c r="AB445" s="30"/>
    </row>
    <row r="446" spans="28:28" x14ac:dyDescent="0.2">
      <c r="AB446" s="30"/>
    </row>
    <row r="447" spans="28:28" x14ac:dyDescent="0.2">
      <c r="AB447" s="30"/>
    </row>
    <row r="448" spans="28:28" x14ac:dyDescent="0.2">
      <c r="AB448" s="30"/>
    </row>
    <row r="449" spans="28:28" x14ac:dyDescent="0.2">
      <c r="AB449" s="30"/>
    </row>
    <row r="450" spans="28:28" x14ac:dyDescent="0.2">
      <c r="AB450" s="30"/>
    </row>
    <row r="451" spans="28:28" x14ac:dyDescent="0.2">
      <c r="AB451" s="30"/>
    </row>
    <row r="452" spans="28:28" x14ac:dyDescent="0.2">
      <c r="AB452" s="30"/>
    </row>
    <row r="453" spans="28:28" x14ac:dyDescent="0.2">
      <c r="AB453" s="33"/>
    </row>
    <row r="454" spans="28:28" x14ac:dyDescent="0.2">
      <c r="AB454" s="30"/>
    </row>
    <row r="455" spans="28:28" x14ac:dyDescent="0.2">
      <c r="AB455" s="30"/>
    </row>
    <row r="456" spans="28:28" x14ac:dyDescent="0.2">
      <c r="AB456" s="30"/>
    </row>
    <row r="457" spans="28:28" x14ac:dyDescent="0.2">
      <c r="AB457" s="30"/>
    </row>
    <row r="458" spans="28:28" x14ac:dyDescent="0.2">
      <c r="AB458" s="30"/>
    </row>
    <row r="459" spans="28:28" x14ac:dyDescent="0.2">
      <c r="AB459" s="30"/>
    </row>
    <row r="460" spans="28:28" x14ac:dyDescent="0.2">
      <c r="AB460" s="33"/>
    </row>
    <row r="461" spans="28:28" x14ac:dyDescent="0.2">
      <c r="AB461" s="30"/>
    </row>
    <row r="462" spans="28:28" x14ac:dyDescent="0.2">
      <c r="AB462" s="30"/>
    </row>
    <row r="463" spans="28:28" x14ac:dyDescent="0.2">
      <c r="AB463" s="33"/>
    </row>
    <row r="464" spans="28:28" x14ac:dyDescent="0.2">
      <c r="AB464" s="30"/>
    </row>
    <row r="465" spans="28:28" x14ac:dyDescent="0.2">
      <c r="AB465" s="30"/>
    </row>
    <row r="466" spans="28:28" x14ac:dyDescent="0.2">
      <c r="AB466" s="30"/>
    </row>
    <row r="467" spans="28:28" x14ac:dyDescent="0.2">
      <c r="AB467" s="30"/>
    </row>
    <row r="468" spans="28:28" x14ac:dyDescent="0.2">
      <c r="AB468" s="40"/>
    </row>
    <row r="469" spans="28:28" x14ac:dyDescent="0.2">
      <c r="AB469" s="30"/>
    </row>
    <row r="470" spans="28:28" x14ac:dyDescent="0.2">
      <c r="AB470" s="41"/>
    </row>
    <row r="471" spans="28:28" x14ac:dyDescent="0.2">
      <c r="AB471" s="42"/>
    </row>
    <row r="472" spans="28:28" x14ac:dyDescent="0.2">
      <c r="AB472" s="43"/>
    </row>
    <row r="473" spans="28:28" x14ac:dyDescent="0.2">
      <c r="AB473" s="30"/>
    </row>
    <row r="474" spans="28:28" x14ac:dyDescent="0.2">
      <c r="AB474" s="30"/>
    </row>
    <row r="475" spans="28:28" x14ac:dyDescent="0.2">
      <c r="AB475" s="30"/>
    </row>
    <row r="476" spans="28:28" x14ac:dyDescent="0.2">
      <c r="AB476" s="30"/>
    </row>
    <row r="477" spans="28:28" x14ac:dyDescent="0.2">
      <c r="AB477" s="30"/>
    </row>
    <row r="478" spans="28:28" x14ac:dyDescent="0.2">
      <c r="AB478" s="30"/>
    </row>
    <row r="479" spans="28:28" x14ac:dyDescent="0.2">
      <c r="AB479" s="30"/>
    </row>
    <row r="480" spans="28:28" x14ac:dyDescent="0.2">
      <c r="AB480" s="30"/>
    </row>
    <row r="481" spans="28:28" x14ac:dyDescent="0.2">
      <c r="AB481" s="33"/>
    </row>
    <row r="482" spans="28:28" x14ac:dyDescent="0.2">
      <c r="AB482" s="30"/>
    </row>
    <row r="483" spans="28:28" x14ac:dyDescent="0.2">
      <c r="AB483" s="30"/>
    </row>
    <row r="484" spans="28:28" x14ac:dyDescent="0.2">
      <c r="AB484" s="30"/>
    </row>
    <row r="485" spans="28:28" x14ac:dyDescent="0.2">
      <c r="AB485" s="30"/>
    </row>
    <row r="486" spans="28:28" x14ac:dyDescent="0.2">
      <c r="AB486" s="30"/>
    </row>
    <row r="487" spans="28:28" x14ac:dyDescent="0.2">
      <c r="AB487" s="30"/>
    </row>
    <row r="488" spans="28:28" x14ac:dyDescent="0.2">
      <c r="AB488" s="30"/>
    </row>
    <row r="489" spans="28:28" x14ac:dyDescent="0.2">
      <c r="AB489" s="30"/>
    </row>
    <row r="490" spans="28:28" x14ac:dyDescent="0.2">
      <c r="AB490" s="30"/>
    </row>
    <row r="491" spans="28:28" x14ac:dyDescent="0.2">
      <c r="AB491" s="29"/>
    </row>
    <row r="492" spans="28:28" x14ac:dyDescent="0.2">
      <c r="AB492" s="33"/>
    </row>
    <row r="493" spans="28:28" x14ac:dyDescent="0.2">
      <c r="AB493" s="30"/>
    </row>
    <row r="494" spans="28:28" x14ac:dyDescent="0.2">
      <c r="AB494" s="30"/>
    </row>
    <row r="495" spans="28:28" x14ac:dyDescent="0.2">
      <c r="AB495" s="30"/>
    </row>
    <row r="496" spans="28:28" x14ac:dyDescent="0.2">
      <c r="AB496" s="30"/>
    </row>
    <row r="497" spans="28:28" x14ac:dyDescent="0.2">
      <c r="AB497" s="30"/>
    </row>
    <row r="498" spans="28:28" x14ac:dyDescent="0.2">
      <c r="AB498" s="30"/>
    </row>
    <row r="499" spans="28:28" x14ac:dyDescent="0.2">
      <c r="AB499" s="30"/>
    </row>
    <row r="500" spans="28:28" x14ac:dyDescent="0.2">
      <c r="AB500" s="30"/>
    </row>
    <row r="501" spans="28:28" x14ac:dyDescent="0.2">
      <c r="AB501" s="30"/>
    </row>
    <row r="502" spans="28:28" x14ac:dyDescent="0.2">
      <c r="AB502" s="30"/>
    </row>
    <row r="503" spans="28:28" x14ac:dyDescent="0.2">
      <c r="AB503" s="30"/>
    </row>
    <row r="504" spans="28:28" x14ac:dyDescent="0.2">
      <c r="AB504" s="33"/>
    </row>
    <row r="505" spans="28:28" x14ac:dyDescent="0.2">
      <c r="AB505" s="30"/>
    </row>
    <row r="506" spans="28:28" x14ac:dyDescent="0.2">
      <c r="AB506" s="30"/>
    </row>
    <row r="507" spans="28:28" x14ac:dyDescent="0.2">
      <c r="AB507" s="30"/>
    </row>
    <row r="508" spans="28:28" x14ac:dyDescent="0.2">
      <c r="AB508" s="30"/>
    </row>
    <row r="509" spans="28:28" x14ac:dyDescent="0.2">
      <c r="AB509" s="33"/>
    </row>
    <row r="510" spans="28:28" x14ac:dyDescent="0.2">
      <c r="AB510" s="30"/>
    </row>
    <row r="511" spans="28:28" x14ac:dyDescent="0.2">
      <c r="AB511" s="30"/>
    </row>
    <row r="512" spans="28:28" x14ac:dyDescent="0.2">
      <c r="AB512" s="33"/>
    </row>
    <row r="513" spans="28:28" x14ac:dyDescent="0.2">
      <c r="AB513" s="30"/>
    </row>
    <row r="514" spans="28:28" x14ac:dyDescent="0.2">
      <c r="AB514" s="30"/>
    </row>
    <row r="515" spans="28:28" x14ac:dyDescent="0.2">
      <c r="AB515" s="30"/>
    </row>
    <row r="516" spans="28:28" x14ac:dyDescent="0.2">
      <c r="AB516" s="30"/>
    </row>
    <row r="517" spans="28:28" x14ac:dyDescent="0.2">
      <c r="AB517" s="30"/>
    </row>
    <row r="518" spans="28:28" x14ac:dyDescent="0.2">
      <c r="AB518" s="30"/>
    </row>
    <row r="519" spans="28:28" x14ac:dyDescent="0.2">
      <c r="AB519" s="30"/>
    </row>
    <row r="520" spans="28:28" x14ac:dyDescent="0.2">
      <c r="AB520" s="30"/>
    </row>
    <row r="521" spans="28:28" x14ac:dyDescent="0.2">
      <c r="AB521" s="33"/>
    </row>
    <row r="522" spans="28:28" x14ac:dyDescent="0.2">
      <c r="AB522" s="30"/>
    </row>
    <row r="523" spans="28:28" x14ac:dyDescent="0.2">
      <c r="AB523" s="30"/>
    </row>
    <row r="524" spans="28:28" x14ac:dyDescent="0.2">
      <c r="AB524" s="30"/>
    </row>
    <row r="525" spans="28:28" x14ac:dyDescent="0.2">
      <c r="AB525" s="30"/>
    </row>
    <row r="526" spans="28:28" x14ac:dyDescent="0.2">
      <c r="AB526" s="30"/>
    </row>
    <row r="527" spans="28:28" x14ac:dyDescent="0.2">
      <c r="AB527" s="30"/>
    </row>
    <row r="528" spans="28:28" x14ac:dyDescent="0.2">
      <c r="AB528" s="30"/>
    </row>
    <row r="529" spans="28:28" x14ac:dyDescent="0.2">
      <c r="AB529" s="30"/>
    </row>
    <row r="530" spans="28:28" x14ac:dyDescent="0.2">
      <c r="AB530" s="30"/>
    </row>
    <row r="531" spans="28:28" x14ac:dyDescent="0.2">
      <c r="AB531" s="30"/>
    </row>
    <row r="532" spans="28:28" ht="13.5" thickBot="1" x14ac:dyDescent="0.25">
      <c r="AB532" s="44"/>
    </row>
    <row r="533" spans="28:28" ht="13.5" thickTop="1" x14ac:dyDescent="0.2">
      <c r="AB533" s="30"/>
    </row>
    <row r="534" spans="28:28" x14ac:dyDescent="0.2">
      <c r="AB534" s="30"/>
    </row>
    <row r="535" spans="28:28" x14ac:dyDescent="0.2">
      <c r="AB535" s="30"/>
    </row>
    <row r="536" spans="28:28" x14ac:dyDescent="0.2">
      <c r="AB536" s="30"/>
    </row>
    <row r="537" spans="28:28" x14ac:dyDescent="0.2">
      <c r="AB537" s="30"/>
    </row>
    <row r="538" spans="28:28" x14ac:dyDescent="0.2">
      <c r="AB538" s="30"/>
    </row>
    <row r="539" spans="28:28" x14ac:dyDescent="0.2">
      <c r="AB539" s="33"/>
    </row>
    <row r="540" spans="28:28" x14ac:dyDescent="0.2">
      <c r="AB540" s="30"/>
    </row>
    <row r="541" spans="28:28" x14ac:dyDescent="0.2">
      <c r="AB541" s="30"/>
    </row>
    <row r="542" spans="28:28" x14ac:dyDescent="0.2">
      <c r="AB542" s="30"/>
    </row>
    <row r="543" spans="28:28" x14ac:dyDescent="0.2">
      <c r="AB543" s="30"/>
    </row>
    <row r="544" spans="28:28" x14ac:dyDescent="0.2">
      <c r="AB544" s="30"/>
    </row>
    <row r="545" spans="28:28" x14ac:dyDescent="0.2">
      <c r="AB545" s="30"/>
    </row>
    <row r="546" spans="28:28" x14ac:dyDescent="0.2">
      <c r="AB546" s="30"/>
    </row>
    <row r="547" spans="28:28" x14ac:dyDescent="0.2">
      <c r="AB547" s="30"/>
    </row>
    <row r="548" spans="28:28" x14ac:dyDescent="0.2">
      <c r="AB548" s="39"/>
    </row>
    <row r="549" spans="28:28" x14ac:dyDescent="0.2">
      <c r="AB549" s="30"/>
    </row>
    <row r="550" spans="28:28" x14ac:dyDescent="0.2">
      <c r="AB550" s="30"/>
    </row>
    <row r="551" spans="28:28" x14ac:dyDescent="0.2">
      <c r="AB551" s="30"/>
    </row>
    <row r="552" spans="28:28" x14ac:dyDescent="0.2">
      <c r="AB552" s="30"/>
    </row>
    <row r="553" spans="28:28" x14ac:dyDescent="0.2">
      <c r="AB553" s="33"/>
    </row>
    <row r="554" spans="28:28" x14ac:dyDescent="0.2">
      <c r="AB554" s="30"/>
    </row>
    <row r="555" spans="28:28" x14ac:dyDescent="0.2">
      <c r="AB555" s="30"/>
    </row>
    <row r="556" spans="28:28" x14ac:dyDescent="0.2">
      <c r="AB556" s="30"/>
    </row>
    <row r="557" spans="28:28" x14ac:dyDescent="0.2">
      <c r="AB557" s="30"/>
    </row>
    <row r="558" spans="28:28" x14ac:dyDescent="0.2">
      <c r="AB558" s="30"/>
    </row>
    <row r="559" spans="28:28" x14ac:dyDescent="0.2">
      <c r="AB559" s="30"/>
    </row>
    <row r="560" spans="28:28" x14ac:dyDescent="0.2">
      <c r="AB560" s="30"/>
    </row>
    <row r="561" spans="28:28" x14ac:dyDescent="0.2">
      <c r="AB561" s="33"/>
    </row>
    <row r="562" spans="28:28" x14ac:dyDescent="0.2">
      <c r="AB562" s="30"/>
    </row>
    <row r="563" spans="28:28" x14ac:dyDescent="0.2">
      <c r="AB563" s="30"/>
    </row>
    <row r="564" spans="28:28" x14ac:dyDescent="0.2">
      <c r="AB564" s="30"/>
    </row>
    <row r="565" spans="28:28" x14ac:dyDescent="0.2">
      <c r="AB565" s="30"/>
    </row>
    <row r="566" spans="28:28" x14ac:dyDescent="0.2">
      <c r="AB566" s="30"/>
    </row>
    <row r="567" spans="28:28" x14ac:dyDescent="0.2">
      <c r="AB567" s="30"/>
    </row>
    <row r="568" spans="28:28" x14ac:dyDescent="0.2">
      <c r="AB568" s="30"/>
    </row>
    <row r="569" spans="28:28" x14ac:dyDescent="0.2">
      <c r="AB569" s="30"/>
    </row>
    <row r="570" spans="28:28" x14ac:dyDescent="0.2">
      <c r="AB570" s="30"/>
    </row>
    <row r="571" spans="28:28" x14ac:dyDescent="0.2">
      <c r="AB571" s="30"/>
    </row>
    <row r="572" spans="28:28" x14ac:dyDescent="0.2">
      <c r="AB572" s="30"/>
    </row>
    <row r="573" spans="28:28" x14ac:dyDescent="0.2">
      <c r="AB573" s="30"/>
    </row>
    <row r="574" spans="28:28" x14ac:dyDescent="0.2">
      <c r="AB574" s="30"/>
    </row>
    <row r="575" spans="28:28" x14ac:dyDescent="0.2">
      <c r="AB575" s="45"/>
    </row>
    <row r="576" spans="28:28" x14ac:dyDescent="0.2">
      <c r="AB576" s="30"/>
    </row>
    <row r="577" spans="28:28" x14ac:dyDescent="0.2">
      <c r="AB577" s="39"/>
    </row>
    <row r="578" spans="28:28" x14ac:dyDescent="0.2">
      <c r="AB578" s="30"/>
    </row>
    <row r="579" spans="28:28" x14ac:dyDescent="0.2">
      <c r="AB579" s="30"/>
    </row>
    <row r="580" spans="28:28" x14ac:dyDescent="0.2">
      <c r="AB580" s="30"/>
    </row>
    <row r="581" spans="28:28" x14ac:dyDescent="0.2">
      <c r="AB581" s="30"/>
    </row>
    <row r="582" spans="28:28" x14ac:dyDescent="0.2">
      <c r="AB582" s="30"/>
    </row>
    <row r="583" spans="28:28" x14ac:dyDescent="0.2">
      <c r="AB583" s="30"/>
    </row>
    <row r="584" spans="28:28" x14ac:dyDescent="0.2">
      <c r="AB584" s="30"/>
    </row>
    <row r="585" spans="28:28" x14ac:dyDescent="0.2">
      <c r="AB585" s="30"/>
    </row>
    <row r="586" spans="28:28" x14ac:dyDescent="0.2">
      <c r="AB586" s="30"/>
    </row>
    <row r="587" spans="28:28" x14ac:dyDescent="0.2">
      <c r="AB587" s="30"/>
    </row>
    <row r="588" spans="28:28" x14ac:dyDescent="0.2">
      <c r="AB588" s="30"/>
    </row>
    <row r="589" spans="28:28" x14ac:dyDescent="0.2">
      <c r="AB589" s="30"/>
    </row>
    <row r="590" spans="28:28" x14ac:dyDescent="0.2">
      <c r="AB590" s="30"/>
    </row>
    <row r="591" spans="28:28" x14ac:dyDescent="0.2">
      <c r="AB591" s="30"/>
    </row>
    <row r="592" spans="28:28" x14ac:dyDescent="0.2">
      <c r="AB592" s="30"/>
    </row>
    <row r="593" spans="28:28" x14ac:dyDescent="0.2">
      <c r="AB593" s="33"/>
    </row>
    <row r="594" spans="28:28" x14ac:dyDescent="0.2">
      <c r="AB594" s="30"/>
    </row>
    <row r="595" spans="28:28" x14ac:dyDescent="0.2">
      <c r="AB595" s="30"/>
    </row>
    <row r="596" spans="28:28" x14ac:dyDescent="0.2">
      <c r="AB596" s="33"/>
    </row>
    <row r="597" spans="28:28" x14ac:dyDescent="0.2">
      <c r="AB597" s="30"/>
    </row>
    <row r="598" spans="28:28" x14ac:dyDescent="0.2">
      <c r="AB598" s="30"/>
    </row>
    <row r="599" spans="28:28" x14ac:dyDescent="0.2">
      <c r="AB599" s="30"/>
    </row>
    <row r="600" spans="28:28" x14ac:dyDescent="0.2">
      <c r="AB600" s="30"/>
    </row>
    <row r="601" spans="28:28" x14ac:dyDescent="0.2">
      <c r="AB601" s="30"/>
    </row>
    <row r="602" spans="28:28" x14ac:dyDescent="0.2">
      <c r="AB602" s="30"/>
    </row>
    <row r="603" spans="28:28" x14ac:dyDescent="0.2">
      <c r="AB603" s="39"/>
    </row>
    <row r="604" spans="28:28" x14ac:dyDescent="0.2">
      <c r="AB604" s="30"/>
    </row>
    <row r="605" spans="28:28" x14ac:dyDescent="0.2">
      <c r="AB605" s="33"/>
    </row>
    <row r="606" spans="28:28" x14ac:dyDescent="0.2">
      <c r="AB606" s="30"/>
    </row>
    <row r="607" spans="28:28" x14ac:dyDescent="0.2">
      <c r="AB607" s="30"/>
    </row>
    <row r="608" spans="28:28" x14ac:dyDescent="0.2">
      <c r="AB608" s="30"/>
    </row>
    <row r="609" spans="28:28" x14ac:dyDescent="0.2">
      <c r="AB609" s="30"/>
    </row>
    <row r="610" spans="28:28" x14ac:dyDescent="0.2">
      <c r="AB610" s="38"/>
    </row>
    <row r="611" spans="28:28" x14ac:dyDescent="0.2">
      <c r="AB611" s="30"/>
    </row>
    <row r="612" spans="28:28" x14ac:dyDescent="0.2">
      <c r="AB612" s="30"/>
    </row>
    <row r="613" spans="28:28" x14ac:dyDescent="0.2">
      <c r="AB613" s="33"/>
    </row>
    <row r="614" spans="28:28" x14ac:dyDescent="0.2">
      <c r="AB614" s="30"/>
    </row>
    <row r="615" spans="28:28" x14ac:dyDescent="0.2">
      <c r="AB615" s="30"/>
    </row>
    <row r="616" spans="28:28" x14ac:dyDescent="0.2">
      <c r="AB616" s="33"/>
    </row>
    <row r="617" spans="28:28" x14ac:dyDescent="0.2">
      <c r="AB617" s="30"/>
    </row>
    <row r="618" spans="28:28" x14ac:dyDescent="0.2">
      <c r="AB618" s="30"/>
    </row>
    <row r="619" spans="28:28" x14ac:dyDescent="0.2">
      <c r="AB619" s="30"/>
    </row>
    <row r="620" spans="28:28" x14ac:dyDescent="0.2">
      <c r="AB620" s="30"/>
    </row>
    <row r="621" spans="28:28" x14ac:dyDescent="0.2">
      <c r="AB621" s="30"/>
    </row>
    <row r="622" spans="28:28" x14ac:dyDescent="0.2">
      <c r="AB622" s="30"/>
    </row>
    <row r="623" spans="28:28" x14ac:dyDescent="0.2">
      <c r="AB623" s="30"/>
    </row>
    <row r="624" spans="28:28" x14ac:dyDescent="0.2">
      <c r="AB624" s="30"/>
    </row>
    <row r="625" spans="28:28" x14ac:dyDescent="0.2">
      <c r="AB625" s="30"/>
    </row>
    <row r="626" spans="28:28" x14ac:dyDescent="0.2">
      <c r="AB626" s="30"/>
    </row>
    <row r="627" spans="28:28" x14ac:dyDescent="0.2">
      <c r="AB627" s="38"/>
    </row>
    <row r="628" spans="28:28" x14ac:dyDescent="0.2">
      <c r="AB628" s="30"/>
    </row>
    <row r="629" spans="28:28" x14ac:dyDescent="0.2">
      <c r="AB629" s="30"/>
    </row>
    <row r="630" spans="28:28" x14ac:dyDescent="0.2">
      <c r="AB630" s="30"/>
    </row>
    <row r="631" spans="28:28" x14ac:dyDescent="0.2">
      <c r="AB631" s="30"/>
    </row>
    <row r="632" spans="28:28" x14ac:dyDescent="0.2">
      <c r="AB632" s="33"/>
    </row>
    <row r="633" spans="28:28" x14ac:dyDescent="0.2">
      <c r="AB633" s="39"/>
    </row>
    <row r="634" spans="28:28" x14ac:dyDescent="0.2">
      <c r="AB634" s="30"/>
    </row>
    <row r="635" spans="28:28" x14ac:dyDescent="0.2">
      <c r="AB635" s="30"/>
    </row>
    <row r="636" spans="28:28" x14ac:dyDescent="0.2">
      <c r="AB636" s="30"/>
    </row>
    <row r="637" spans="28:28" x14ac:dyDescent="0.2">
      <c r="AB637" s="30"/>
    </row>
    <row r="638" spans="28:28" x14ac:dyDescent="0.2">
      <c r="AB638" s="30"/>
    </row>
    <row r="639" spans="28:28" x14ac:dyDescent="0.2">
      <c r="AB639" s="33"/>
    </row>
    <row r="640" spans="28:28" x14ac:dyDescent="0.2">
      <c r="AB640" s="30"/>
    </row>
    <row r="641" spans="28:28" x14ac:dyDescent="0.2">
      <c r="AB641" s="30"/>
    </row>
    <row r="642" spans="28:28" x14ac:dyDescent="0.2">
      <c r="AB642" s="30"/>
    </row>
    <row r="643" spans="28:28" x14ac:dyDescent="0.2">
      <c r="AB643" s="30"/>
    </row>
    <row r="644" spans="28:28" x14ac:dyDescent="0.2">
      <c r="AB644" s="33"/>
    </row>
    <row r="645" spans="28:28" x14ac:dyDescent="0.2">
      <c r="AB645" s="30"/>
    </row>
    <row r="646" spans="28:28" x14ac:dyDescent="0.2">
      <c r="AB646" s="30"/>
    </row>
    <row r="647" spans="28:28" x14ac:dyDescent="0.2">
      <c r="AB647" s="30"/>
    </row>
    <row r="648" spans="28:28" x14ac:dyDescent="0.2">
      <c r="AB648" s="30"/>
    </row>
    <row r="649" spans="28:28" x14ac:dyDescent="0.2">
      <c r="AB649" s="30"/>
    </row>
    <row r="650" spans="28:28" x14ac:dyDescent="0.2">
      <c r="AB650" s="30"/>
    </row>
    <row r="651" spans="28:28" x14ac:dyDescent="0.2">
      <c r="AB651" s="30"/>
    </row>
    <row r="652" spans="28:28" x14ac:dyDescent="0.2">
      <c r="AB652" s="30"/>
    </row>
    <row r="653" spans="28:28" x14ac:dyDescent="0.2">
      <c r="AB653" s="30"/>
    </row>
    <row r="654" spans="28:28" x14ac:dyDescent="0.2">
      <c r="AB654" s="30"/>
    </row>
    <row r="655" spans="28:28" x14ac:dyDescent="0.2">
      <c r="AB655" s="30"/>
    </row>
    <row r="656" spans="28:28" x14ac:dyDescent="0.2">
      <c r="AB656" s="30"/>
    </row>
    <row r="657" spans="28:28" x14ac:dyDescent="0.2">
      <c r="AB657" s="30"/>
    </row>
    <row r="658" spans="28:28" x14ac:dyDescent="0.2">
      <c r="AB658" s="30"/>
    </row>
    <row r="659" spans="28:28" x14ac:dyDescent="0.2">
      <c r="AB659" s="33"/>
    </row>
    <row r="660" spans="28:28" x14ac:dyDescent="0.2">
      <c r="AB660" s="33"/>
    </row>
    <row r="661" spans="28:28" x14ac:dyDescent="0.2">
      <c r="AB661" s="30"/>
    </row>
    <row r="662" spans="28:28" x14ac:dyDescent="0.2">
      <c r="AB662" s="30"/>
    </row>
    <row r="663" spans="28:28" x14ac:dyDescent="0.2">
      <c r="AB663" s="30"/>
    </row>
    <row r="664" spans="28:28" x14ac:dyDescent="0.2">
      <c r="AB664" s="30"/>
    </row>
    <row r="665" spans="28:28" x14ac:dyDescent="0.2">
      <c r="AB665" s="30"/>
    </row>
    <row r="666" spans="28:28" x14ac:dyDescent="0.2">
      <c r="AB666" s="30"/>
    </row>
    <row r="667" spans="28:28" x14ac:dyDescent="0.2">
      <c r="AB667" s="30"/>
    </row>
    <row r="668" spans="28:28" x14ac:dyDescent="0.2">
      <c r="AB668" s="30"/>
    </row>
    <row r="669" spans="28:28" x14ac:dyDescent="0.2">
      <c r="AB669" s="30"/>
    </row>
    <row r="670" spans="28:28" x14ac:dyDescent="0.2">
      <c r="AB670" s="30"/>
    </row>
    <row r="671" spans="28:28" x14ac:dyDescent="0.2">
      <c r="AB671" s="30"/>
    </row>
    <row r="672" spans="28:28" x14ac:dyDescent="0.2">
      <c r="AB672" s="30"/>
    </row>
    <row r="673" spans="28:28" x14ac:dyDescent="0.2">
      <c r="AB673" s="30"/>
    </row>
    <row r="674" spans="28:28" x14ac:dyDescent="0.2">
      <c r="AB674" s="30"/>
    </row>
    <row r="675" spans="28:28" x14ac:dyDescent="0.2">
      <c r="AB675" s="30"/>
    </row>
    <row r="676" spans="28:28" x14ac:dyDescent="0.2">
      <c r="AB676" s="30"/>
    </row>
    <row r="677" spans="28:28" x14ac:dyDescent="0.2">
      <c r="AB677" s="30"/>
    </row>
    <row r="678" spans="28:28" x14ac:dyDescent="0.2">
      <c r="AB678" s="30"/>
    </row>
    <row r="679" spans="28:28" x14ac:dyDescent="0.2">
      <c r="AB679" s="30"/>
    </row>
    <row r="680" spans="28:28" x14ac:dyDescent="0.2">
      <c r="AB680" s="30"/>
    </row>
    <row r="681" spans="28:28" x14ac:dyDescent="0.2">
      <c r="AB681" s="30"/>
    </row>
    <row r="682" spans="28:28" x14ac:dyDescent="0.2">
      <c r="AB682" s="30"/>
    </row>
    <row r="683" spans="28:28" x14ac:dyDescent="0.2">
      <c r="AB683" s="30"/>
    </row>
    <row r="684" spans="28:28" x14ac:dyDescent="0.2">
      <c r="AB684" s="30"/>
    </row>
    <row r="685" spans="28:28" x14ac:dyDescent="0.2">
      <c r="AB685" s="30"/>
    </row>
    <row r="686" spans="28:28" x14ac:dyDescent="0.2">
      <c r="AB686" s="30"/>
    </row>
    <row r="687" spans="28:28" x14ac:dyDescent="0.2">
      <c r="AB687" s="30"/>
    </row>
    <row r="688" spans="28:28" x14ac:dyDescent="0.2">
      <c r="AB688" s="30"/>
    </row>
    <row r="689" spans="28:28" x14ac:dyDescent="0.2">
      <c r="AB689" s="33"/>
    </row>
    <row r="690" spans="28:28" x14ac:dyDescent="0.2">
      <c r="AB690" s="30"/>
    </row>
    <row r="691" spans="28:28" x14ac:dyDescent="0.2">
      <c r="AB691" s="30"/>
    </row>
    <row r="692" spans="28:28" x14ac:dyDescent="0.2">
      <c r="AB692" s="38"/>
    </row>
    <row r="693" spans="28:28" x14ac:dyDescent="0.2">
      <c r="AB693" s="30"/>
    </row>
    <row r="694" spans="28:28" x14ac:dyDescent="0.2">
      <c r="AB694" s="39"/>
    </row>
    <row r="695" spans="28:28" x14ac:dyDescent="0.2">
      <c r="AB695" s="30"/>
    </row>
    <row r="696" spans="28:28" x14ac:dyDescent="0.2">
      <c r="AB696" s="30"/>
    </row>
    <row r="697" spans="28:28" x14ac:dyDescent="0.2">
      <c r="AB697" s="30"/>
    </row>
    <row r="698" spans="28:28" x14ac:dyDescent="0.2">
      <c r="AB698" s="30"/>
    </row>
    <row r="699" spans="28:28" x14ac:dyDescent="0.2">
      <c r="AB699" s="30"/>
    </row>
    <row r="700" spans="28:28" x14ac:dyDescent="0.2">
      <c r="AB700" s="30"/>
    </row>
    <row r="701" spans="28:28" x14ac:dyDescent="0.2">
      <c r="AB701" s="30"/>
    </row>
    <row r="702" spans="28:28" x14ac:dyDescent="0.2">
      <c r="AB702" s="30"/>
    </row>
    <row r="703" spans="28:28" x14ac:dyDescent="0.2">
      <c r="AB703" s="30"/>
    </row>
    <row r="704" spans="28:28" x14ac:dyDescent="0.2">
      <c r="AB704" s="30"/>
    </row>
    <row r="705" spans="28:28" x14ac:dyDescent="0.2">
      <c r="AB705" s="33"/>
    </row>
    <row r="706" spans="28:28" x14ac:dyDescent="0.2">
      <c r="AB706" s="30"/>
    </row>
    <row r="707" spans="28:28" x14ac:dyDescent="0.2">
      <c r="AB707" s="30"/>
    </row>
    <row r="708" spans="28:28" x14ac:dyDescent="0.2">
      <c r="AB708" s="30"/>
    </row>
    <row r="709" spans="28:28" x14ac:dyDescent="0.2">
      <c r="AB709" s="30"/>
    </row>
    <row r="710" spans="28:28" x14ac:dyDescent="0.2">
      <c r="AB710" s="30"/>
    </row>
    <row r="711" spans="28:28" x14ac:dyDescent="0.2">
      <c r="AB711" s="30"/>
    </row>
    <row r="712" spans="28:28" x14ac:dyDescent="0.2">
      <c r="AB712" s="33"/>
    </row>
    <row r="713" spans="28:28" x14ac:dyDescent="0.2">
      <c r="AB713" s="30"/>
    </row>
    <row r="714" spans="28:28" x14ac:dyDescent="0.2">
      <c r="AB714" s="30"/>
    </row>
    <row r="715" spans="28:28" x14ac:dyDescent="0.2">
      <c r="AB715" s="30"/>
    </row>
    <row r="716" spans="28:28" x14ac:dyDescent="0.2">
      <c r="AB716" s="30"/>
    </row>
    <row r="717" spans="28:28" x14ac:dyDescent="0.2">
      <c r="AB717" s="30"/>
    </row>
    <row r="718" spans="28:28" x14ac:dyDescent="0.2">
      <c r="AB718" s="30"/>
    </row>
    <row r="719" spans="28:28" x14ac:dyDescent="0.2">
      <c r="AB719" s="33"/>
    </row>
    <row r="720" spans="28:28" x14ac:dyDescent="0.2">
      <c r="AB720" s="33"/>
    </row>
    <row r="721" spans="28:28" x14ac:dyDescent="0.2">
      <c r="AB721" s="30"/>
    </row>
    <row r="722" spans="28:28" x14ac:dyDescent="0.2">
      <c r="AB722" s="30"/>
    </row>
    <row r="723" spans="28:28" x14ac:dyDescent="0.2">
      <c r="AB723" s="30"/>
    </row>
    <row r="724" spans="28:28" x14ac:dyDescent="0.2">
      <c r="AB724" s="30"/>
    </row>
    <row r="725" spans="28:28" x14ac:dyDescent="0.2">
      <c r="AB725" s="30"/>
    </row>
    <row r="726" spans="28:28" x14ac:dyDescent="0.2">
      <c r="AB726" s="30"/>
    </row>
    <row r="727" spans="28:28" x14ac:dyDescent="0.2">
      <c r="AB727" s="30"/>
    </row>
    <row r="728" spans="28:28" x14ac:dyDescent="0.2">
      <c r="AB728" s="30"/>
    </row>
    <row r="729" spans="28:28" x14ac:dyDescent="0.2">
      <c r="AB729" s="33"/>
    </row>
    <row r="730" spans="28:28" x14ac:dyDescent="0.2">
      <c r="AB730" s="30"/>
    </row>
    <row r="731" spans="28:28" x14ac:dyDescent="0.2">
      <c r="AB731" s="30"/>
    </row>
    <row r="732" spans="28:28" x14ac:dyDescent="0.2">
      <c r="AB732" s="30"/>
    </row>
    <row r="733" spans="28:28" x14ac:dyDescent="0.2">
      <c r="AB733" s="30"/>
    </row>
    <row r="734" spans="28:28" x14ac:dyDescent="0.2">
      <c r="AB734" s="30"/>
    </row>
    <row r="735" spans="28:28" x14ac:dyDescent="0.2">
      <c r="AB735" s="30"/>
    </row>
    <row r="736" spans="28:28" x14ac:dyDescent="0.2">
      <c r="AB736" s="30"/>
    </row>
    <row r="737" spans="28:28" x14ac:dyDescent="0.2">
      <c r="AB737" s="30"/>
    </row>
    <row r="738" spans="28:28" x14ac:dyDescent="0.2">
      <c r="AB738" s="30"/>
    </row>
    <row r="739" spans="28:28" x14ac:dyDescent="0.2">
      <c r="AB739" s="30"/>
    </row>
    <row r="740" spans="28:28" x14ac:dyDescent="0.2">
      <c r="AB740" s="30"/>
    </row>
    <row r="741" spans="28:28" x14ac:dyDescent="0.2">
      <c r="AB741" s="30"/>
    </row>
    <row r="742" spans="28:28" x14ac:dyDescent="0.2">
      <c r="AB742" s="33"/>
    </row>
    <row r="743" spans="28:28" x14ac:dyDescent="0.2">
      <c r="AB743" s="30"/>
    </row>
    <row r="744" spans="28:28" x14ac:dyDescent="0.2">
      <c r="AB744" s="30"/>
    </row>
    <row r="745" spans="28:28" x14ac:dyDescent="0.2">
      <c r="AB745" s="30"/>
    </row>
    <row r="746" spans="28:28" x14ac:dyDescent="0.2">
      <c r="AB746" s="30"/>
    </row>
    <row r="747" spans="28:28" x14ac:dyDescent="0.2">
      <c r="AB747" s="33"/>
    </row>
    <row r="748" spans="28:28" x14ac:dyDescent="0.2">
      <c r="AB748" s="33"/>
    </row>
    <row r="749" spans="28:28" x14ac:dyDescent="0.2">
      <c r="AB749" s="30"/>
    </row>
    <row r="750" spans="28:28" x14ac:dyDescent="0.2">
      <c r="AB750" s="30"/>
    </row>
    <row r="751" spans="28:28" x14ac:dyDescent="0.2">
      <c r="AB751" s="33"/>
    </row>
    <row r="752" spans="28:28" x14ac:dyDescent="0.2">
      <c r="AB752" s="30"/>
    </row>
    <row r="753" spans="28:28" x14ac:dyDescent="0.2">
      <c r="AB753" s="30"/>
    </row>
    <row r="754" spans="28:28" x14ac:dyDescent="0.2">
      <c r="AB754" s="30"/>
    </row>
    <row r="755" spans="28:28" x14ac:dyDescent="0.2">
      <c r="AB755" s="30"/>
    </row>
    <row r="756" spans="28:28" x14ac:dyDescent="0.2">
      <c r="AB756" s="30"/>
    </row>
    <row r="757" spans="28:28" x14ac:dyDescent="0.2">
      <c r="AB757" s="30"/>
    </row>
    <row r="758" spans="28:28" x14ac:dyDescent="0.2">
      <c r="AB758" s="30"/>
    </row>
    <row r="759" spans="28:28" x14ac:dyDescent="0.2">
      <c r="AB759" s="30"/>
    </row>
    <row r="760" spans="28:28" x14ac:dyDescent="0.2">
      <c r="AB760" s="33"/>
    </row>
    <row r="761" spans="28:28" x14ac:dyDescent="0.2">
      <c r="AB761" s="30"/>
    </row>
    <row r="762" spans="28:28" x14ac:dyDescent="0.2">
      <c r="AB762" s="30"/>
    </row>
    <row r="763" spans="28:28" x14ac:dyDescent="0.2">
      <c r="AB763" s="30"/>
    </row>
    <row r="764" spans="28:28" x14ac:dyDescent="0.2">
      <c r="AB764" s="30"/>
    </row>
    <row r="765" spans="28:28" x14ac:dyDescent="0.2">
      <c r="AB765" s="30"/>
    </row>
    <row r="766" spans="28:28" x14ac:dyDescent="0.2">
      <c r="AB766" s="30"/>
    </row>
    <row r="767" spans="28:28" x14ac:dyDescent="0.2">
      <c r="AB767" s="30"/>
    </row>
    <row r="768" spans="28:28" x14ac:dyDescent="0.2">
      <c r="AB768" s="30"/>
    </row>
    <row r="769" spans="28:28" x14ac:dyDescent="0.2">
      <c r="AB769" s="30"/>
    </row>
    <row r="770" spans="28:28" x14ac:dyDescent="0.2">
      <c r="AB770" s="30"/>
    </row>
    <row r="771" spans="28:28" x14ac:dyDescent="0.2">
      <c r="AB771" s="30"/>
    </row>
    <row r="772" spans="28:28" x14ac:dyDescent="0.2">
      <c r="AB772" s="30"/>
    </row>
    <row r="773" spans="28:28" x14ac:dyDescent="0.2">
      <c r="AB773" s="30"/>
    </row>
    <row r="774" spans="28:28" x14ac:dyDescent="0.2">
      <c r="AB774" s="30"/>
    </row>
    <row r="775" spans="28:28" x14ac:dyDescent="0.2">
      <c r="AB775" s="30"/>
    </row>
    <row r="776" spans="28:28" x14ac:dyDescent="0.2">
      <c r="AB776" s="30"/>
    </row>
    <row r="777" spans="28:28" x14ac:dyDescent="0.2">
      <c r="AB777" s="30"/>
    </row>
    <row r="778" spans="28:28" x14ac:dyDescent="0.2">
      <c r="AB778" s="30"/>
    </row>
    <row r="779" spans="28:28" x14ac:dyDescent="0.2">
      <c r="AB779" s="30"/>
    </row>
    <row r="780" spans="28:28" x14ac:dyDescent="0.2">
      <c r="AB780" s="30"/>
    </row>
    <row r="781" spans="28:28" x14ac:dyDescent="0.2">
      <c r="AB781" s="30"/>
    </row>
    <row r="782" spans="28:28" x14ac:dyDescent="0.2">
      <c r="AB782" s="30"/>
    </row>
    <row r="783" spans="28:28" x14ac:dyDescent="0.2">
      <c r="AB783" s="30"/>
    </row>
    <row r="784" spans="28:28" x14ac:dyDescent="0.2">
      <c r="AB784" s="39"/>
    </row>
    <row r="785" spans="28:28" x14ac:dyDescent="0.2">
      <c r="AB785" s="30"/>
    </row>
    <row r="786" spans="28:28" x14ac:dyDescent="0.2">
      <c r="AB786" s="33"/>
    </row>
    <row r="787" spans="28:28" x14ac:dyDescent="0.2">
      <c r="AB787" s="30"/>
    </row>
    <row r="788" spans="28:28" x14ac:dyDescent="0.2">
      <c r="AB788" s="30"/>
    </row>
    <row r="789" spans="28:28" x14ac:dyDescent="0.2">
      <c r="AB789" s="30"/>
    </row>
    <row r="790" spans="28:28" x14ac:dyDescent="0.2">
      <c r="AB790" s="30"/>
    </row>
    <row r="791" spans="28:28" x14ac:dyDescent="0.2">
      <c r="AB791" s="30"/>
    </row>
    <row r="792" spans="28:28" x14ac:dyDescent="0.2">
      <c r="AB792" s="30"/>
    </row>
    <row r="793" spans="28:28" x14ac:dyDescent="0.2">
      <c r="AB793" s="30"/>
    </row>
    <row r="794" spans="28:28" x14ac:dyDescent="0.2">
      <c r="AB794" s="30"/>
    </row>
    <row r="795" spans="28:28" x14ac:dyDescent="0.2">
      <c r="AB795" s="33"/>
    </row>
    <row r="796" spans="28:28" x14ac:dyDescent="0.2">
      <c r="AB796" s="30"/>
    </row>
    <row r="797" spans="28:28" x14ac:dyDescent="0.2">
      <c r="AB797" s="30"/>
    </row>
    <row r="798" spans="28:28" x14ac:dyDescent="0.2">
      <c r="AB798" s="30"/>
    </row>
    <row r="799" spans="28:28" x14ac:dyDescent="0.2">
      <c r="AB799" s="30"/>
    </row>
    <row r="800" spans="28:28" x14ac:dyDescent="0.2">
      <c r="AB800" s="30"/>
    </row>
    <row r="801" spans="28:28" x14ac:dyDescent="0.2">
      <c r="AB801" s="30"/>
    </row>
    <row r="802" spans="28:28" x14ac:dyDescent="0.2">
      <c r="AB802" s="33"/>
    </row>
    <row r="803" spans="28:28" x14ac:dyDescent="0.2">
      <c r="AB803" s="30"/>
    </row>
    <row r="804" spans="28:28" x14ac:dyDescent="0.2">
      <c r="AB804" s="30"/>
    </row>
    <row r="805" spans="28:28" x14ac:dyDescent="0.2">
      <c r="AB805" s="30"/>
    </row>
    <row r="806" spans="28:28" x14ac:dyDescent="0.2">
      <c r="AB806" s="30"/>
    </row>
    <row r="807" spans="28:28" x14ac:dyDescent="0.2">
      <c r="AB807" s="30"/>
    </row>
    <row r="808" spans="28:28" x14ac:dyDescent="0.2">
      <c r="AB808" s="40"/>
    </row>
    <row r="809" spans="28:28" x14ac:dyDescent="0.2">
      <c r="AB809" s="30"/>
    </row>
    <row r="810" spans="28:28" x14ac:dyDescent="0.2">
      <c r="AB810" s="30"/>
    </row>
    <row r="811" spans="28:28" x14ac:dyDescent="0.2">
      <c r="AB811" s="30"/>
    </row>
    <row r="812" spans="28:28" x14ac:dyDescent="0.2">
      <c r="AB812" s="30"/>
    </row>
    <row r="813" spans="28:28" x14ac:dyDescent="0.2">
      <c r="AB813" s="30"/>
    </row>
    <row r="814" spans="28:28" x14ac:dyDescent="0.2">
      <c r="AB814" s="30"/>
    </row>
    <row r="815" spans="28:28" x14ac:dyDescent="0.2">
      <c r="AB815" s="30"/>
    </row>
    <row r="816" spans="28:28" x14ac:dyDescent="0.2">
      <c r="AB816" s="30"/>
    </row>
    <row r="817" spans="28:28" x14ac:dyDescent="0.2">
      <c r="AB817" s="30"/>
    </row>
    <row r="818" spans="28:28" x14ac:dyDescent="0.2">
      <c r="AB818" s="39"/>
    </row>
    <row r="819" spans="28:28" x14ac:dyDescent="0.2">
      <c r="AB819" s="38"/>
    </row>
    <row r="820" spans="28:28" x14ac:dyDescent="0.2">
      <c r="AB820" s="30"/>
    </row>
    <row r="821" spans="28:28" x14ac:dyDescent="0.2">
      <c r="AB821" s="30"/>
    </row>
    <row r="822" spans="28:28" x14ac:dyDescent="0.2">
      <c r="AB822" s="30"/>
    </row>
    <row r="823" spans="28:28" x14ac:dyDescent="0.2">
      <c r="AB823" s="30"/>
    </row>
    <row r="824" spans="28:28" x14ac:dyDescent="0.2">
      <c r="AB824" s="30"/>
    </row>
    <row r="825" spans="28:28" x14ac:dyDescent="0.2">
      <c r="AB825" s="30"/>
    </row>
    <row r="826" spans="28:28" x14ac:dyDescent="0.2">
      <c r="AB826" s="30"/>
    </row>
    <row r="827" spans="28:28" x14ac:dyDescent="0.2">
      <c r="AB827" s="30"/>
    </row>
    <row r="828" spans="28:28" x14ac:dyDescent="0.2">
      <c r="AB828" s="30"/>
    </row>
    <row r="829" spans="28:28" x14ac:dyDescent="0.2">
      <c r="AB829" s="30"/>
    </row>
    <row r="830" spans="28:28" x14ac:dyDescent="0.2">
      <c r="AB830" s="30"/>
    </row>
    <row r="831" spans="28:28" x14ac:dyDescent="0.2">
      <c r="AB831" s="30"/>
    </row>
    <row r="832" spans="28:28" x14ac:dyDescent="0.2">
      <c r="AB832" s="33"/>
    </row>
    <row r="833" spans="28:28" x14ac:dyDescent="0.2">
      <c r="AB833" s="29"/>
    </row>
    <row r="834" spans="28:28" x14ac:dyDescent="0.2">
      <c r="AB834" s="30"/>
    </row>
    <row r="835" spans="28:28" x14ac:dyDescent="0.2">
      <c r="AB835" s="30"/>
    </row>
    <row r="836" spans="28:28" x14ac:dyDescent="0.2">
      <c r="AB836" s="30"/>
    </row>
    <row r="837" spans="28:28" x14ac:dyDescent="0.2">
      <c r="AB837" s="30"/>
    </row>
    <row r="838" spans="28:28" x14ac:dyDescent="0.2">
      <c r="AB838" s="33"/>
    </row>
    <row r="839" spans="28:28" x14ac:dyDescent="0.2">
      <c r="AB839" s="30"/>
    </row>
    <row r="840" spans="28:28" x14ac:dyDescent="0.2">
      <c r="AB840" s="30"/>
    </row>
    <row r="841" spans="28:28" x14ac:dyDescent="0.2">
      <c r="AB841" s="30"/>
    </row>
    <row r="842" spans="28:28" x14ac:dyDescent="0.2">
      <c r="AB842" s="30"/>
    </row>
    <row r="843" spans="28:28" x14ac:dyDescent="0.2">
      <c r="AB843" s="33"/>
    </row>
    <row r="844" spans="28:28" x14ac:dyDescent="0.2">
      <c r="AB844" s="30"/>
    </row>
    <row r="845" spans="28:28" x14ac:dyDescent="0.2">
      <c r="AB845" s="30"/>
    </row>
    <row r="846" spans="28:28" x14ac:dyDescent="0.2">
      <c r="AB846" s="38"/>
    </row>
    <row r="847" spans="28:28" x14ac:dyDescent="0.2">
      <c r="AB847" s="30"/>
    </row>
    <row r="848" spans="28:28" x14ac:dyDescent="0.2">
      <c r="AB848" s="30"/>
    </row>
    <row r="849" spans="28:28" x14ac:dyDescent="0.2">
      <c r="AB849" s="30"/>
    </row>
    <row r="850" spans="28:28" x14ac:dyDescent="0.2">
      <c r="AB850" s="30"/>
    </row>
    <row r="851" spans="28:28" x14ac:dyDescent="0.2">
      <c r="AB851" s="30"/>
    </row>
    <row r="852" spans="28:28" x14ac:dyDescent="0.2">
      <c r="AB852" s="30"/>
    </row>
    <row r="853" spans="28:28" x14ac:dyDescent="0.2">
      <c r="AB853" s="30"/>
    </row>
    <row r="854" spans="28:28" x14ac:dyDescent="0.2">
      <c r="AB854" s="30"/>
    </row>
    <row r="855" spans="28:28" x14ac:dyDescent="0.2">
      <c r="AB855" s="30"/>
    </row>
    <row r="856" spans="28:28" x14ac:dyDescent="0.2">
      <c r="AB856" s="30"/>
    </row>
    <row r="857" spans="28:28" x14ac:dyDescent="0.2">
      <c r="AB857" s="39"/>
    </row>
    <row r="858" spans="28:28" x14ac:dyDescent="0.2">
      <c r="AB858" s="30"/>
    </row>
    <row r="859" spans="28:28" x14ac:dyDescent="0.2">
      <c r="AB859" s="33"/>
    </row>
    <row r="860" spans="28:28" x14ac:dyDescent="0.2">
      <c r="AB860" s="30"/>
    </row>
    <row r="861" spans="28:28" x14ac:dyDescent="0.2">
      <c r="AB861" s="30"/>
    </row>
    <row r="862" spans="28:28" x14ac:dyDescent="0.2">
      <c r="AB862" s="30"/>
    </row>
    <row r="863" spans="28:28" x14ac:dyDescent="0.2">
      <c r="AB863" s="30"/>
    </row>
    <row r="864" spans="28:28" x14ac:dyDescent="0.2">
      <c r="AB864" s="30"/>
    </row>
    <row r="865" spans="28:28" x14ac:dyDescent="0.2">
      <c r="AB865" s="30"/>
    </row>
    <row r="866" spans="28:28" x14ac:dyDescent="0.2">
      <c r="AB866" s="30"/>
    </row>
    <row r="867" spans="28:28" x14ac:dyDescent="0.2">
      <c r="AB867" s="30"/>
    </row>
    <row r="868" spans="28:28" x14ac:dyDescent="0.2">
      <c r="AB868" s="30"/>
    </row>
    <row r="869" spans="28:28" x14ac:dyDescent="0.2">
      <c r="AB869" s="30"/>
    </row>
    <row r="870" spans="28:28" x14ac:dyDescent="0.2">
      <c r="AB870" s="30"/>
    </row>
    <row r="871" spans="28:28" x14ac:dyDescent="0.2">
      <c r="AB871" s="30"/>
    </row>
    <row r="872" spans="28:28" x14ac:dyDescent="0.2">
      <c r="AB872" s="33"/>
    </row>
    <row r="873" spans="28:28" x14ac:dyDescent="0.2">
      <c r="AB873" s="30"/>
    </row>
    <row r="874" spans="28:28" x14ac:dyDescent="0.2">
      <c r="AB874" s="30"/>
    </row>
    <row r="875" spans="28:28" x14ac:dyDescent="0.2">
      <c r="AB875" s="30"/>
    </row>
    <row r="876" spans="28:28" x14ac:dyDescent="0.2">
      <c r="AB876" s="30"/>
    </row>
    <row r="877" spans="28:28" x14ac:dyDescent="0.2">
      <c r="AB877" s="39"/>
    </row>
    <row r="878" spans="28:28" x14ac:dyDescent="0.2">
      <c r="AB878" s="30"/>
    </row>
    <row r="879" spans="28:28" x14ac:dyDescent="0.2">
      <c r="AB879" s="30"/>
    </row>
    <row r="880" spans="28:28" x14ac:dyDescent="0.2">
      <c r="AB880" s="30"/>
    </row>
    <row r="881" spans="28:28" x14ac:dyDescent="0.2">
      <c r="AB881" s="30"/>
    </row>
    <row r="882" spans="28:28" x14ac:dyDescent="0.2">
      <c r="AB882" s="30"/>
    </row>
    <row r="883" spans="28:28" x14ac:dyDescent="0.2">
      <c r="AB883" s="30"/>
    </row>
    <row r="884" spans="28:28" x14ac:dyDescent="0.2">
      <c r="AB884" s="30"/>
    </row>
    <row r="885" spans="28:28" x14ac:dyDescent="0.2">
      <c r="AB885" s="30"/>
    </row>
    <row r="886" spans="28:28" x14ac:dyDescent="0.2">
      <c r="AB886" s="29"/>
    </row>
    <row r="887" spans="28:28" x14ac:dyDescent="0.2">
      <c r="AB887" s="33"/>
    </row>
    <row r="888" spans="28:28" x14ac:dyDescent="0.2">
      <c r="AB888" s="30"/>
    </row>
    <row r="889" spans="28:28" x14ac:dyDescent="0.2">
      <c r="AB889" s="30"/>
    </row>
    <row r="890" spans="28:28" x14ac:dyDescent="0.2">
      <c r="AB890" s="30"/>
    </row>
    <row r="891" spans="28:28" x14ac:dyDescent="0.2">
      <c r="AB891" s="30"/>
    </row>
    <row r="892" spans="28:28" x14ac:dyDescent="0.2">
      <c r="AB892" s="30"/>
    </row>
    <row r="893" spans="28:28" x14ac:dyDescent="0.2">
      <c r="AB893" s="30"/>
    </row>
    <row r="894" spans="28:28" x14ac:dyDescent="0.2">
      <c r="AB894" s="30"/>
    </row>
    <row r="895" spans="28:28" x14ac:dyDescent="0.2">
      <c r="AB895" s="30"/>
    </row>
    <row r="896" spans="28:28" x14ac:dyDescent="0.2">
      <c r="AB896" s="30"/>
    </row>
    <row r="897" spans="28:28" x14ac:dyDescent="0.2">
      <c r="AB897" s="30"/>
    </row>
    <row r="898" spans="28:28" x14ac:dyDescent="0.2">
      <c r="AB898" s="30"/>
    </row>
    <row r="899" spans="28:28" x14ac:dyDescent="0.2">
      <c r="AB899" s="30"/>
    </row>
    <row r="900" spans="28:28" x14ac:dyDescent="0.2">
      <c r="AB900" s="30"/>
    </row>
    <row r="901" spans="28:28" x14ac:dyDescent="0.2">
      <c r="AB901" s="33"/>
    </row>
    <row r="902" spans="28:28" x14ac:dyDescent="0.2">
      <c r="AB902" s="30"/>
    </row>
    <row r="903" spans="28:28" x14ac:dyDescent="0.2">
      <c r="AB903" s="30"/>
    </row>
    <row r="904" spans="28:28" x14ac:dyDescent="0.2">
      <c r="AB904" s="33"/>
    </row>
    <row r="905" spans="28:28" x14ac:dyDescent="0.2">
      <c r="AB905" s="30"/>
    </row>
    <row r="906" spans="28:28" x14ac:dyDescent="0.2">
      <c r="AB906" s="30"/>
    </row>
    <row r="907" spans="28:28" x14ac:dyDescent="0.2">
      <c r="AB907" s="30"/>
    </row>
    <row r="908" spans="28:28" x14ac:dyDescent="0.2">
      <c r="AB908" s="30"/>
    </row>
    <row r="909" spans="28:28" x14ac:dyDescent="0.2">
      <c r="AB909" s="30"/>
    </row>
    <row r="910" spans="28:28" x14ac:dyDescent="0.2">
      <c r="AB910" s="30"/>
    </row>
    <row r="911" spans="28:28" x14ac:dyDescent="0.2">
      <c r="AB911" s="33"/>
    </row>
    <row r="912" spans="28:28" x14ac:dyDescent="0.2">
      <c r="AB912" s="30"/>
    </row>
    <row r="913" spans="28:28" x14ac:dyDescent="0.2">
      <c r="AB913" s="30"/>
    </row>
    <row r="914" spans="28:28" x14ac:dyDescent="0.2">
      <c r="AB914" s="33"/>
    </row>
    <row r="915" spans="28:28" x14ac:dyDescent="0.2">
      <c r="AB915" s="30"/>
    </row>
    <row r="916" spans="28:28" x14ac:dyDescent="0.2">
      <c r="AB916" s="30"/>
    </row>
    <row r="917" spans="28:28" x14ac:dyDescent="0.2">
      <c r="AB917" s="33"/>
    </row>
    <row r="918" spans="28:28" x14ac:dyDescent="0.2">
      <c r="AB918" s="30"/>
    </row>
    <row r="919" spans="28:28" x14ac:dyDescent="0.2">
      <c r="AB919" s="39"/>
    </row>
    <row r="920" spans="28:28" x14ac:dyDescent="0.2">
      <c r="AB920" s="38"/>
    </row>
    <row r="921" spans="28:28" x14ac:dyDescent="0.2">
      <c r="AB921" s="30"/>
    </row>
    <row r="922" spans="28:28" x14ac:dyDescent="0.2">
      <c r="AB922" s="30"/>
    </row>
    <row r="923" spans="28:28" x14ac:dyDescent="0.2">
      <c r="AB923" s="30"/>
    </row>
    <row r="924" spans="28:28" x14ac:dyDescent="0.2">
      <c r="AB924" s="30"/>
    </row>
    <row r="925" spans="28:28" x14ac:dyDescent="0.2">
      <c r="AB925" s="30"/>
    </row>
    <row r="926" spans="28:28" x14ac:dyDescent="0.2">
      <c r="AB926" s="30"/>
    </row>
    <row r="927" spans="28:28" x14ac:dyDescent="0.2">
      <c r="AB927" s="30"/>
    </row>
    <row r="928" spans="28:28" x14ac:dyDescent="0.2">
      <c r="AB928" s="30"/>
    </row>
    <row r="929" spans="28:28" x14ac:dyDescent="0.2">
      <c r="AB929" s="30"/>
    </row>
    <row r="930" spans="28:28" x14ac:dyDescent="0.2">
      <c r="AB930" s="30"/>
    </row>
    <row r="931" spans="28:28" x14ac:dyDescent="0.2">
      <c r="AB931" s="33"/>
    </row>
    <row r="932" spans="28:28" x14ac:dyDescent="0.2">
      <c r="AB932" s="29"/>
    </row>
    <row r="933" spans="28:28" x14ac:dyDescent="0.2">
      <c r="AB933" s="30"/>
    </row>
    <row r="934" spans="28:28" x14ac:dyDescent="0.2">
      <c r="AB934" s="30"/>
    </row>
    <row r="935" spans="28:28" x14ac:dyDescent="0.2">
      <c r="AB935" s="33"/>
    </row>
    <row r="936" spans="28:28" x14ac:dyDescent="0.2">
      <c r="AB936" s="30"/>
    </row>
    <row r="937" spans="28:28" x14ac:dyDescent="0.2">
      <c r="AB937" s="30"/>
    </row>
    <row r="938" spans="28:28" x14ac:dyDescent="0.2">
      <c r="AB938" s="30"/>
    </row>
    <row r="939" spans="28:28" x14ac:dyDescent="0.2">
      <c r="AB939" s="30"/>
    </row>
    <row r="940" spans="28:28" x14ac:dyDescent="0.2">
      <c r="AB940" s="30"/>
    </row>
    <row r="941" spans="28:28" x14ac:dyDescent="0.2">
      <c r="AB941" s="30"/>
    </row>
    <row r="942" spans="28:28" x14ac:dyDescent="0.2">
      <c r="AB942" s="33"/>
    </row>
    <row r="943" spans="28:28" x14ac:dyDescent="0.2">
      <c r="AB943" s="30"/>
    </row>
    <row r="944" spans="28:28" x14ac:dyDescent="0.2">
      <c r="AB944" s="30"/>
    </row>
    <row r="945" spans="28:28" x14ac:dyDescent="0.2">
      <c r="AB945" s="30"/>
    </row>
    <row r="946" spans="28:28" x14ac:dyDescent="0.2">
      <c r="AB946" s="30"/>
    </row>
    <row r="947" spans="28:28" x14ac:dyDescent="0.2">
      <c r="AB947" s="33"/>
    </row>
    <row r="948" spans="28:28" x14ac:dyDescent="0.2">
      <c r="AB948" s="30"/>
    </row>
    <row r="949" spans="28:28" x14ac:dyDescent="0.2">
      <c r="AB949" s="30"/>
    </row>
    <row r="950" spans="28:28" x14ac:dyDescent="0.2">
      <c r="AB950" s="30"/>
    </row>
    <row r="951" spans="28:28" x14ac:dyDescent="0.2">
      <c r="AB951" s="30"/>
    </row>
    <row r="952" spans="28:28" x14ac:dyDescent="0.2">
      <c r="AB952" s="30"/>
    </row>
    <row r="953" spans="28:28" x14ac:dyDescent="0.2">
      <c r="AB953" s="30"/>
    </row>
    <row r="954" spans="28:28" x14ac:dyDescent="0.2">
      <c r="AB954" s="30"/>
    </row>
    <row r="955" spans="28:28" x14ac:dyDescent="0.2">
      <c r="AB955" s="30"/>
    </row>
    <row r="956" spans="28:28" x14ac:dyDescent="0.2">
      <c r="AB956" s="30"/>
    </row>
    <row r="957" spans="28:28" x14ac:dyDescent="0.2">
      <c r="AB957" s="30"/>
    </row>
    <row r="958" spans="28:28" x14ac:dyDescent="0.2">
      <c r="AB958" s="30"/>
    </row>
    <row r="959" spans="28:28" x14ac:dyDescent="0.2">
      <c r="AB959" s="30"/>
    </row>
    <row r="960" spans="28:28" x14ac:dyDescent="0.2">
      <c r="AB960" s="33"/>
    </row>
    <row r="961" spans="28:28" x14ac:dyDescent="0.2">
      <c r="AB961" s="30"/>
    </row>
    <row r="962" spans="28:28" x14ac:dyDescent="0.2">
      <c r="AB962" s="30"/>
    </row>
    <row r="963" spans="28:28" x14ac:dyDescent="0.2">
      <c r="AB963" s="30"/>
    </row>
    <row r="964" spans="28:28" x14ac:dyDescent="0.2">
      <c r="AB964" s="30"/>
    </row>
    <row r="965" spans="28:28" x14ac:dyDescent="0.2">
      <c r="AB965" s="30"/>
    </row>
    <row r="966" spans="28:28" x14ac:dyDescent="0.2">
      <c r="AB966" s="30"/>
    </row>
    <row r="967" spans="28:28" x14ac:dyDescent="0.2">
      <c r="AB967" s="30"/>
    </row>
    <row r="968" spans="28:28" x14ac:dyDescent="0.2">
      <c r="AB968" s="30"/>
    </row>
    <row r="969" spans="28:28" x14ac:dyDescent="0.2">
      <c r="AB969" s="30"/>
    </row>
    <row r="970" spans="28:28" x14ac:dyDescent="0.2">
      <c r="AB970" s="30"/>
    </row>
    <row r="971" spans="28:28" x14ac:dyDescent="0.2">
      <c r="AB971" s="30"/>
    </row>
    <row r="972" spans="28:28" x14ac:dyDescent="0.2">
      <c r="AB972" s="30"/>
    </row>
    <row r="973" spans="28:28" x14ac:dyDescent="0.2">
      <c r="AB973" s="30"/>
    </row>
    <row r="974" spans="28:28" x14ac:dyDescent="0.2">
      <c r="AB974" s="30"/>
    </row>
    <row r="975" spans="28:28" x14ac:dyDescent="0.2">
      <c r="AB975" s="30"/>
    </row>
    <row r="976" spans="28:28" x14ac:dyDescent="0.2">
      <c r="AB976" s="30"/>
    </row>
    <row r="977" spans="28:28" x14ac:dyDescent="0.2">
      <c r="AB977" s="30"/>
    </row>
    <row r="978" spans="28:28" x14ac:dyDescent="0.2">
      <c r="AB978" s="30"/>
    </row>
    <row r="979" spans="28:28" x14ac:dyDescent="0.2">
      <c r="AB979" s="30"/>
    </row>
    <row r="980" spans="28:28" x14ac:dyDescent="0.2">
      <c r="AB980" s="30"/>
    </row>
    <row r="981" spans="28:28" x14ac:dyDescent="0.2">
      <c r="AB981" s="30"/>
    </row>
    <row r="982" spans="28:28" x14ac:dyDescent="0.2">
      <c r="AB982" s="30"/>
    </row>
    <row r="983" spans="28:28" x14ac:dyDescent="0.2">
      <c r="AB983" s="33"/>
    </row>
    <row r="984" spans="28:28" x14ac:dyDescent="0.2">
      <c r="AB984" s="30"/>
    </row>
    <row r="985" spans="28:28" x14ac:dyDescent="0.2">
      <c r="AB985" s="30"/>
    </row>
    <row r="986" spans="28:28" x14ac:dyDescent="0.2">
      <c r="AB986" s="30"/>
    </row>
    <row r="987" spans="28:28" x14ac:dyDescent="0.2">
      <c r="AB987" s="30"/>
    </row>
    <row r="988" spans="28:28" x14ac:dyDescent="0.2">
      <c r="AB988" s="30"/>
    </row>
    <row r="989" spans="28:28" x14ac:dyDescent="0.2">
      <c r="AB989" s="30"/>
    </row>
    <row r="990" spans="28:28" x14ac:dyDescent="0.2">
      <c r="AB990" s="30"/>
    </row>
    <row r="991" spans="28:28" x14ac:dyDescent="0.2">
      <c r="AB991" s="30"/>
    </row>
    <row r="992" spans="28:28" x14ac:dyDescent="0.2">
      <c r="AB992" s="30"/>
    </row>
    <row r="993" spans="28:28" x14ac:dyDescent="0.2">
      <c r="AB993" s="30"/>
    </row>
    <row r="994" spans="28:28" x14ac:dyDescent="0.2">
      <c r="AB994" s="38"/>
    </row>
    <row r="995" spans="28:28" x14ac:dyDescent="0.2">
      <c r="AB995" s="38"/>
    </row>
    <row r="996" spans="28:28" x14ac:dyDescent="0.2">
      <c r="AB996" s="30"/>
    </row>
    <row r="997" spans="28:28" x14ac:dyDescent="0.2">
      <c r="AB997" s="30"/>
    </row>
    <row r="998" spans="28:28" x14ac:dyDescent="0.2">
      <c r="AB998" s="30"/>
    </row>
    <row r="999" spans="28:28" x14ac:dyDescent="0.2">
      <c r="AB999" s="30"/>
    </row>
    <row r="1000" spans="28:28" x14ac:dyDescent="0.2">
      <c r="AB1000" s="30"/>
    </row>
    <row r="1001" spans="28:28" x14ac:dyDescent="0.2">
      <c r="AB1001" s="30"/>
    </row>
    <row r="1002" spans="28:28" x14ac:dyDescent="0.2">
      <c r="AB1002" s="30"/>
    </row>
    <row r="1003" spans="28:28" x14ac:dyDescent="0.2">
      <c r="AB1003" s="30"/>
    </row>
    <row r="1004" spans="28:28" x14ac:dyDescent="0.2">
      <c r="AB1004" s="30"/>
    </row>
    <row r="1005" spans="28:28" x14ac:dyDescent="0.2">
      <c r="AB1005" s="30"/>
    </row>
    <row r="1006" spans="28:28" x14ac:dyDescent="0.2">
      <c r="AB1006" s="30"/>
    </row>
    <row r="1007" spans="28:28" x14ac:dyDescent="0.2">
      <c r="AB1007" s="30"/>
    </row>
    <row r="1008" spans="28:28" x14ac:dyDescent="0.2">
      <c r="AB1008" s="30"/>
    </row>
    <row r="1009" spans="28:28" x14ac:dyDescent="0.2">
      <c r="AB1009" s="30"/>
    </row>
    <row r="1010" spans="28:28" x14ac:dyDescent="0.2">
      <c r="AB1010" s="41"/>
    </row>
    <row r="1011" spans="28:28" x14ac:dyDescent="0.2">
      <c r="AB1011" s="30"/>
    </row>
    <row r="1012" spans="28:28" x14ac:dyDescent="0.2">
      <c r="AB1012" s="30"/>
    </row>
    <row r="1013" spans="28:28" x14ac:dyDescent="0.2">
      <c r="AB1013" s="33"/>
    </row>
    <row r="1014" spans="28:28" x14ac:dyDescent="0.2">
      <c r="AB1014" s="29"/>
    </row>
    <row r="1015" spans="28:28" x14ac:dyDescent="0.2">
      <c r="AB1015" s="30"/>
    </row>
    <row r="1016" spans="28:28" x14ac:dyDescent="0.2">
      <c r="AB1016" s="30"/>
    </row>
    <row r="1017" spans="28:28" x14ac:dyDescent="0.2">
      <c r="AB1017" s="30"/>
    </row>
    <row r="1018" spans="28:28" x14ac:dyDescent="0.2">
      <c r="AB1018" s="30"/>
    </row>
    <row r="1019" spans="28:28" x14ac:dyDescent="0.2">
      <c r="AB1019" s="30"/>
    </row>
    <row r="1020" spans="28:28" x14ac:dyDescent="0.2">
      <c r="AB1020" s="30"/>
    </row>
    <row r="1021" spans="28:28" x14ac:dyDescent="0.2">
      <c r="AB1021" s="30"/>
    </row>
    <row r="1022" spans="28:28" x14ac:dyDescent="0.2">
      <c r="AB1022" s="30"/>
    </row>
    <row r="1023" spans="28:28" x14ac:dyDescent="0.2">
      <c r="AB1023" s="30"/>
    </row>
    <row r="1024" spans="28:28" x14ac:dyDescent="0.2">
      <c r="AB1024" s="30"/>
    </row>
    <row r="1025" spans="28:28" x14ac:dyDescent="0.2">
      <c r="AB1025" s="30"/>
    </row>
    <row r="1026" spans="28:28" x14ac:dyDescent="0.2">
      <c r="AB1026" s="30"/>
    </row>
    <row r="1027" spans="28:28" x14ac:dyDescent="0.2">
      <c r="AB1027" s="30"/>
    </row>
    <row r="1028" spans="28:28" x14ac:dyDescent="0.2">
      <c r="AB1028" s="30"/>
    </row>
    <row r="1029" spans="28:28" x14ac:dyDescent="0.2">
      <c r="AB1029" s="33"/>
    </row>
    <row r="1030" spans="28:28" x14ac:dyDescent="0.2">
      <c r="AB1030" s="30"/>
    </row>
    <row r="1031" spans="28:28" x14ac:dyDescent="0.2">
      <c r="AB1031" s="30"/>
    </row>
    <row r="1032" spans="28:28" x14ac:dyDescent="0.2">
      <c r="AB1032" s="30"/>
    </row>
    <row r="1033" spans="28:28" x14ac:dyDescent="0.2">
      <c r="AB1033" s="30"/>
    </row>
    <row r="1034" spans="28:28" x14ac:dyDescent="0.2">
      <c r="AB1034" s="33"/>
    </row>
    <row r="1035" spans="28:28" x14ac:dyDescent="0.2">
      <c r="AB1035" s="30"/>
    </row>
    <row r="1036" spans="28:28" x14ac:dyDescent="0.2">
      <c r="AB1036" s="30"/>
    </row>
    <row r="1037" spans="28:28" x14ac:dyDescent="0.2">
      <c r="AB1037" s="30"/>
    </row>
    <row r="1038" spans="28:28" x14ac:dyDescent="0.2">
      <c r="AB1038" s="30"/>
    </row>
    <row r="1039" spans="28:28" x14ac:dyDescent="0.2">
      <c r="AB1039" s="33"/>
    </row>
    <row r="1040" spans="28:28" x14ac:dyDescent="0.2">
      <c r="AB1040" s="29"/>
    </row>
    <row r="1041" spans="28:28" x14ac:dyDescent="0.2">
      <c r="AB1041" s="30"/>
    </row>
    <row r="1042" spans="28:28" x14ac:dyDescent="0.2">
      <c r="AB1042" s="30"/>
    </row>
    <row r="1043" spans="28:28" x14ac:dyDescent="0.2">
      <c r="AB1043" s="30"/>
    </row>
    <row r="1044" spans="28:28" x14ac:dyDescent="0.2">
      <c r="AB1044" s="30"/>
    </row>
    <row r="1045" spans="28:28" x14ac:dyDescent="0.2">
      <c r="AB1045" s="38"/>
    </row>
    <row r="1046" spans="28:28" x14ac:dyDescent="0.2">
      <c r="AB1046" s="30"/>
    </row>
    <row r="1047" spans="28:28" x14ac:dyDescent="0.2">
      <c r="AB1047" s="30"/>
    </row>
    <row r="1048" spans="28:28" x14ac:dyDescent="0.2">
      <c r="AB1048" s="39"/>
    </row>
    <row r="1049" spans="28:28" x14ac:dyDescent="0.2">
      <c r="AB1049" s="30"/>
    </row>
    <row r="1050" spans="28:28" x14ac:dyDescent="0.2">
      <c r="AB1050" s="30"/>
    </row>
    <row r="1051" spans="28:28" x14ac:dyDescent="0.2">
      <c r="AB1051" s="30"/>
    </row>
    <row r="1052" spans="28:28" x14ac:dyDescent="0.2">
      <c r="AB1052" s="30"/>
    </row>
    <row r="1053" spans="28:28" x14ac:dyDescent="0.2">
      <c r="AB1053" s="30"/>
    </row>
    <row r="1054" spans="28:28" x14ac:dyDescent="0.2">
      <c r="AB1054" s="30"/>
    </row>
    <row r="1055" spans="28:28" x14ac:dyDescent="0.2">
      <c r="AB1055" s="30"/>
    </row>
    <row r="1056" spans="28:28" x14ac:dyDescent="0.2">
      <c r="AB1056" s="30"/>
    </row>
    <row r="1057" spans="28:28" x14ac:dyDescent="0.2">
      <c r="AB1057" s="30"/>
    </row>
    <row r="1058" spans="28:28" x14ac:dyDescent="0.2">
      <c r="AB1058" s="30"/>
    </row>
    <row r="1059" spans="28:28" x14ac:dyDescent="0.2">
      <c r="AB1059" s="30"/>
    </row>
    <row r="1060" spans="28:28" x14ac:dyDescent="0.2">
      <c r="AB1060" s="39"/>
    </row>
    <row r="1061" spans="28:28" x14ac:dyDescent="0.2">
      <c r="AB1061" s="30"/>
    </row>
    <row r="1062" spans="28:28" x14ac:dyDescent="0.2">
      <c r="AB1062" s="33"/>
    </row>
    <row r="1063" spans="28:28" x14ac:dyDescent="0.2">
      <c r="AB1063" s="30"/>
    </row>
    <row r="1064" spans="28:28" x14ac:dyDescent="0.2">
      <c r="AB1064" s="29"/>
    </row>
    <row r="1065" spans="28:28" x14ac:dyDescent="0.2">
      <c r="AB1065" s="33"/>
    </row>
    <row r="1066" spans="28:28" x14ac:dyDescent="0.2">
      <c r="AB1066" s="30"/>
    </row>
    <row r="1067" spans="28:28" x14ac:dyDescent="0.2">
      <c r="AB1067" s="30"/>
    </row>
    <row r="1068" spans="28:28" x14ac:dyDescent="0.2">
      <c r="AB1068" s="30"/>
    </row>
    <row r="1069" spans="28:28" x14ac:dyDescent="0.2">
      <c r="AB1069" s="30"/>
    </row>
    <row r="1070" spans="28:28" x14ac:dyDescent="0.2">
      <c r="AB1070" s="30"/>
    </row>
    <row r="1071" spans="28:28" x14ac:dyDescent="0.2">
      <c r="AB1071" s="30"/>
    </row>
    <row r="1072" spans="28:28" x14ac:dyDescent="0.2">
      <c r="AB1072" s="30"/>
    </row>
    <row r="1073" spans="28:28" x14ac:dyDescent="0.2">
      <c r="AB1073" s="30"/>
    </row>
    <row r="1074" spans="28:28" x14ac:dyDescent="0.2">
      <c r="AB1074" s="30"/>
    </row>
    <row r="1075" spans="28:28" x14ac:dyDescent="0.2">
      <c r="AB1075" s="30"/>
    </row>
    <row r="1076" spans="28:28" x14ac:dyDescent="0.2">
      <c r="AB1076" s="30"/>
    </row>
    <row r="1077" spans="28:28" x14ac:dyDescent="0.2">
      <c r="AB1077" s="30"/>
    </row>
    <row r="1078" spans="28:28" x14ac:dyDescent="0.2">
      <c r="AB1078" s="30"/>
    </row>
    <row r="1079" spans="28:28" x14ac:dyDescent="0.2">
      <c r="AB1079" s="30"/>
    </row>
    <row r="1080" spans="28:28" x14ac:dyDescent="0.2">
      <c r="AB1080" s="30"/>
    </row>
    <row r="1081" spans="28:28" x14ac:dyDescent="0.2">
      <c r="AB1081" s="30"/>
    </row>
    <row r="1082" spans="28:28" x14ac:dyDescent="0.2">
      <c r="AB1082" s="30"/>
    </row>
    <row r="1083" spans="28:28" x14ac:dyDescent="0.2">
      <c r="AB1083" s="30"/>
    </row>
    <row r="1084" spans="28:28" x14ac:dyDescent="0.2">
      <c r="AB1084" s="30"/>
    </row>
    <row r="1085" spans="28:28" x14ac:dyDescent="0.2">
      <c r="AB1085" s="30"/>
    </row>
    <row r="1086" spans="28:28" x14ac:dyDescent="0.2">
      <c r="AB1086" s="30"/>
    </row>
    <row r="1087" spans="28:28" x14ac:dyDescent="0.2">
      <c r="AB1087" s="33"/>
    </row>
    <row r="1088" spans="28:28" x14ac:dyDescent="0.2">
      <c r="AB1088" s="30"/>
    </row>
    <row r="1089" spans="28:28" x14ac:dyDescent="0.2">
      <c r="AB1089" s="30"/>
    </row>
    <row r="1090" spans="28:28" x14ac:dyDescent="0.2">
      <c r="AB1090" s="30"/>
    </row>
    <row r="1091" spans="28:28" x14ac:dyDescent="0.2">
      <c r="AB1091" s="30"/>
    </row>
    <row r="1092" spans="28:28" x14ac:dyDescent="0.2">
      <c r="AB1092" s="30"/>
    </row>
    <row r="1093" spans="28:28" x14ac:dyDescent="0.2">
      <c r="AB1093" s="30"/>
    </row>
    <row r="1094" spans="28:28" x14ac:dyDescent="0.2">
      <c r="AB1094" s="39"/>
    </row>
    <row r="1095" spans="28:28" x14ac:dyDescent="0.2">
      <c r="AB1095" s="30"/>
    </row>
    <row r="1096" spans="28:28" x14ac:dyDescent="0.2">
      <c r="AB1096" s="30"/>
    </row>
    <row r="1097" spans="28:28" x14ac:dyDescent="0.2">
      <c r="AB1097" s="30"/>
    </row>
    <row r="1098" spans="28:28" x14ac:dyDescent="0.2">
      <c r="AB1098" s="30"/>
    </row>
    <row r="1099" spans="28:28" x14ac:dyDescent="0.2">
      <c r="AB1099" s="30"/>
    </row>
    <row r="1100" spans="28:28" x14ac:dyDescent="0.2">
      <c r="AB1100" s="30"/>
    </row>
    <row r="1101" spans="28:28" x14ac:dyDescent="0.2">
      <c r="AB1101" s="30"/>
    </row>
    <row r="1102" spans="28:28" x14ac:dyDescent="0.2">
      <c r="AB1102" s="33"/>
    </row>
    <row r="1103" spans="28:28" x14ac:dyDescent="0.2">
      <c r="AB1103" s="30"/>
    </row>
    <row r="1104" spans="28:28" x14ac:dyDescent="0.2">
      <c r="AB1104" s="30"/>
    </row>
    <row r="1105" spans="28:28" x14ac:dyDescent="0.2">
      <c r="AB1105" s="33"/>
    </row>
    <row r="1106" spans="28:28" x14ac:dyDescent="0.2">
      <c r="AB1106" s="30"/>
    </row>
    <row r="1107" spans="28:28" x14ac:dyDescent="0.2">
      <c r="AB1107" s="30"/>
    </row>
    <row r="1108" spans="28:28" x14ac:dyDescent="0.2">
      <c r="AB1108" s="30"/>
    </row>
    <row r="1109" spans="28:28" x14ac:dyDescent="0.2">
      <c r="AB1109" s="30"/>
    </row>
    <row r="1110" spans="28:28" x14ac:dyDescent="0.2">
      <c r="AB1110" s="33"/>
    </row>
    <row r="1111" spans="28:28" x14ac:dyDescent="0.2">
      <c r="AB1111" s="30"/>
    </row>
    <row r="1112" spans="28:28" x14ac:dyDescent="0.2">
      <c r="AB1112" s="30"/>
    </row>
    <row r="1113" spans="28:28" x14ac:dyDescent="0.2">
      <c r="AB1113" s="30"/>
    </row>
    <row r="1114" spans="28:28" x14ac:dyDescent="0.2">
      <c r="AB1114" s="30"/>
    </row>
    <row r="1115" spans="28:28" x14ac:dyDescent="0.2">
      <c r="AB1115" s="30"/>
    </row>
    <row r="1116" spans="28:28" x14ac:dyDescent="0.2">
      <c r="AB1116" s="30"/>
    </row>
    <row r="1117" spans="28:28" x14ac:dyDescent="0.2">
      <c r="AB1117" s="33"/>
    </row>
    <row r="1118" spans="28:28" x14ac:dyDescent="0.2">
      <c r="AB1118" s="33"/>
    </row>
    <row r="1119" spans="28:28" x14ac:dyDescent="0.2">
      <c r="AB1119" s="30"/>
    </row>
    <row r="1120" spans="28:28" x14ac:dyDescent="0.2">
      <c r="AB1120" s="30"/>
    </row>
    <row r="1121" spans="28:28" x14ac:dyDescent="0.2">
      <c r="AB1121" s="33"/>
    </row>
    <row r="1122" spans="28:28" x14ac:dyDescent="0.2">
      <c r="AB1122" s="30"/>
    </row>
    <row r="1123" spans="28:28" x14ac:dyDescent="0.2">
      <c r="AB1123" s="30"/>
    </row>
    <row r="1124" spans="28:28" x14ac:dyDescent="0.2">
      <c r="AB1124" s="33"/>
    </row>
    <row r="1125" spans="28:28" x14ac:dyDescent="0.2">
      <c r="AB1125" s="29"/>
    </row>
    <row r="1126" spans="28:28" x14ac:dyDescent="0.2">
      <c r="AB1126" s="30"/>
    </row>
    <row r="1127" spans="28:28" x14ac:dyDescent="0.2">
      <c r="AB1127" s="30"/>
    </row>
    <row r="1128" spans="28:28" x14ac:dyDescent="0.2">
      <c r="AB1128" s="30"/>
    </row>
    <row r="1129" spans="28:28" x14ac:dyDescent="0.2">
      <c r="AB1129" s="30"/>
    </row>
    <row r="1130" spans="28:28" x14ac:dyDescent="0.2">
      <c r="AB1130" s="30"/>
    </row>
    <row r="1131" spans="28:28" x14ac:dyDescent="0.2">
      <c r="AB1131" s="30"/>
    </row>
    <row r="1132" spans="28:28" x14ac:dyDescent="0.2">
      <c r="AB1132" s="33"/>
    </row>
    <row r="1133" spans="28:28" x14ac:dyDescent="0.2">
      <c r="AB1133" s="30"/>
    </row>
    <row r="1134" spans="28:28" x14ac:dyDescent="0.2">
      <c r="AB1134" s="30"/>
    </row>
    <row r="1135" spans="28:28" x14ac:dyDescent="0.2">
      <c r="AB1135" s="30"/>
    </row>
    <row r="1136" spans="28:28" x14ac:dyDescent="0.2">
      <c r="AB1136" s="30"/>
    </row>
    <row r="1137" spans="28:28" x14ac:dyDescent="0.2">
      <c r="AB1137" s="30"/>
    </row>
    <row r="1138" spans="28:28" x14ac:dyDescent="0.2">
      <c r="AB1138" s="30"/>
    </row>
    <row r="1139" spans="28:28" x14ac:dyDescent="0.2">
      <c r="AB1139" s="33"/>
    </row>
    <row r="1140" spans="28:28" ht="13.5" thickBot="1" x14ac:dyDescent="0.25">
      <c r="AB1140" s="46"/>
    </row>
    <row r="1141" spans="28:28" ht="13.5" thickTop="1" x14ac:dyDescent="0.2">
      <c r="AB1141" s="30"/>
    </row>
    <row r="1142" spans="28:28" x14ac:dyDescent="0.2">
      <c r="AB1142" s="33"/>
    </row>
    <row r="1143" spans="28:28" x14ac:dyDescent="0.2">
      <c r="AB1143" s="30"/>
    </row>
    <row r="1144" spans="28:28" x14ac:dyDescent="0.2">
      <c r="AB1144" s="30"/>
    </row>
    <row r="1145" spans="28:28" x14ac:dyDescent="0.2">
      <c r="AB1145" s="33"/>
    </row>
    <row r="1146" spans="28:28" x14ac:dyDescent="0.2">
      <c r="AB1146" s="29"/>
    </row>
    <row r="1147" spans="28:28" x14ac:dyDescent="0.2">
      <c r="AB1147" s="30"/>
    </row>
    <row r="1148" spans="28:28" x14ac:dyDescent="0.2">
      <c r="AB1148" s="30"/>
    </row>
    <row r="1149" spans="28:28" x14ac:dyDescent="0.2">
      <c r="AB1149" s="30"/>
    </row>
    <row r="1150" spans="28:28" x14ac:dyDescent="0.2">
      <c r="AB1150" s="30"/>
    </row>
    <row r="1151" spans="28:28" x14ac:dyDescent="0.2">
      <c r="AB1151" s="30"/>
    </row>
    <row r="1152" spans="28:28" x14ac:dyDescent="0.2">
      <c r="AB1152" s="30"/>
    </row>
    <row r="1153" spans="28:28" x14ac:dyDescent="0.2">
      <c r="AB1153" s="30"/>
    </row>
    <row r="1154" spans="28:28" x14ac:dyDescent="0.2">
      <c r="AB1154" s="30"/>
    </row>
    <row r="1155" spans="28:28" x14ac:dyDescent="0.2">
      <c r="AB1155" s="30"/>
    </row>
    <row r="1156" spans="28:28" x14ac:dyDescent="0.2">
      <c r="AB1156" s="30"/>
    </row>
    <row r="1157" spans="28:28" x14ac:dyDescent="0.2">
      <c r="AB1157" s="30"/>
    </row>
    <row r="1158" spans="28:28" x14ac:dyDescent="0.2">
      <c r="AB1158" s="33"/>
    </row>
    <row r="1159" spans="28:28" x14ac:dyDescent="0.2">
      <c r="AB1159" s="30"/>
    </row>
    <row r="1160" spans="28:28" x14ac:dyDescent="0.2">
      <c r="AB1160" s="30"/>
    </row>
    <row r="1161" spans="28:28" x14ac:dyDescent="0.2">
      <c r="AB1161" s="30"/>
    </row>
    <row r="1162" spans="28:28" x14ac:dyDescent="0.2">
      <c r="AB1162" s="30"/>
    </row>
    <row r="1163" spans="28:28" x14ac:dyDescent="0.2">
      <c r="AB1163" s="30"/>
    </row>
    <row r="1164" spans="28:28" x14ac:dyDescent="0.2">
      <c r="AB1164" s="30"/>
    </row>
    <row r="1165" spans="28:28" x14ac:dyDescent="0.2">
      <c r="AB1165" s="30"/>
    </row>
    <row r="1166" spans="28:28" x14ac:dyDescent="0.2">
      <c r="AB1166" s="30"/>
    </row>
    <row r="1167" spans="28:28" x14ac:dyDescent="0.2">
      <c r="AB1167" s="30"/>
    </row>
    <row r="1168" spans="28:28" x14ac:dyDescent="0.2">
      <c r="AB1168" s="30"/>
    </row>
    <row r="1169" spans="28:28" x14ac:dyDescent="0.2">
      <c r="AB1169" s="30"/>
    </row>
    <row r="1170" spans="28:28" x14ac:dyDescent="0.2">
      <c r="AB1170" s="33"/>
    </row>
    <row r="1171" spans="28:28" x14ac:dyDescent="0.2">
      <c r="AB1171" s="30"/>
    </row>
    <row r="1172" spans="28:28" x14ac:dyDescent="0.2">
      <c r="AB1172" s="30"/>
    </row>
    <row r="1173" spans="28:28" x14ac:dyDescent="0.2">
      <c r="AB1173" s="30"/>
    </row>
    <row r="1174" spans="28:28" x14ac:dyDescent="0.2">
      <c r="AB1174" s="30"/>
    </row>
    <row r="1175" spans="28:28" x14ac:dyDescent="0.2">
      <c r="AB1175" s="30"/>
    </row>
    <row r="1176" spans="28:28" x14ac:dyDescent="0.2">
      <c r="AB1176" s="30"/>
    </row>
    <row r="1177" spans="28:28" x14ac:dyDescent="0.2">
      <c r="AB1177" s="30"/>
    </row>
    <row r="1178" spans="28:28" x14ac:dyDescent="0.2">
      <c r="AB1178" s="30"/>
    </row>
    <row r="1179" spans="28:28" x14ac:dyDescent="0.2">
      <c r="AB1179" s="30"/>
    </row>
    <row r="1180" spans="28:28" x14ac:dyDescent="0.2">
      <c r="AB1180" s="30"/>
    </row>
    <row r="1181" spans="28:28" x14ac:dyDescent="0.2">
      <c r="AB1181" s="30"/>
    </row>
    <row r="1182" spans="28:28" x14ac:dyDescent="0.2">
      <c r="AB1182" s="30"/>
    </row>
    <row r="1183" spans="28:28" x14ac:dyDescent="0.2">
      <c r="AB1183" s="30"/>
    </row>
    <row r="1184" spans="28:28" x14ac:dyDescent="0.2">
      <c r="AB1184" s="30"/>
    </row>
    <row r="1185" spans="28:28" x14ac:dyDescent="0.2">
      <c r="AB1185" s="39"/>
    </row>
    <row r="1186" spans="28:28" x14ac:dyDescent="0.2">
      <c r="AB1186" s="30"/>
    </row>
    <row r="1187" spans="28:28" x14ac:dyDescent="0.2">
      <c r="AB1187" s="30"/>
    </row>
    <row r="1188" spans="28:28" x14ac:dyDescent="0.2">
      <c r="AB1188" s="30"/>
    </row>
    <row r="1189" spans="28:28" x14ac:dyDescent="0.2">
      <c r="AB1189" s="30"/>
    </row>
    <row r="1190" spans="28:28" x14ac:dyDescent="0.2">
      <c r="AB1190" s="40"/>
    </row>
    <row r="1191" spans="28:28" x14ac:dyDescent="0.2">
      <c r="AB1191" s="30"/>
    </row>
    <row r="1192" spans="28:28" x14ac:dyDescent="0.2">
      <c r="AB1192" s="30"/>
    </row>
    <row r="1193" spans="28:28" x14ac:dyDescent="0.2">
      <c r="AB1193" s="33"/>
    </row>
    <row r="1194" spans="28:28" x14ac:dyDescent="0.2">
      <c r="AB1194" s="30"/>
    </row>
    <row r="1195" spans="28:28" x14ac:dyDescent="0.2">
      <c r="AB1195" s="30"/>
    </row>
    <row r="1196" spans="28:28" x14ac:dyDescent="0.2">
      <c r="AB1196" s="30"/>
    </row>
    <row r="1197" spans="28:28" x14ac:dyDescent="0.2">
      <c r="AB1197" s="30"/>
    </row>
    <row r="1198" spans="28:28" x14ac:dyDescent="0.2">
      <c r="AB1198" s="30"/>
    </row>
    <row r="1199" spans="28:28" x14ac:dyDescent="0.2">
      <c r="AB1199" s="30"/>
    </row>
    <row r="1200" spans="28:28" x14ac:dyDescent="0.2">
      <c r="AB1200" s="30"/>
    </row>
    <row r="1201" spans="28:28" x14ac:dyDescent="0.2">
      <c r="AB1201" s="30"/>
    </row>
    <row r="1202" spans="28:28" x14ac:dyDescent="0.2">
      <c r="AB1202" s="30"/>
    </row>
    <row r="1203" spans="28:28" x14ac:dyDescent="0.2">
      <c r="AB1203" s="30"/>
    </row>
    <row r="1204" spans="28:28" x14ac:dyDescent="0.2">
      <c r="AB1204" s="30"/>
    </row>
    <row r="1205" spans="28:28" x14ac:dyDescent="0.2">
      <c r="AB1205" s="30"/>
    </row>
    <row r="1206" spans="28:28" x14ac:dyDescent="0.2">
      <c r="AB1206" s="38"/>
    </row>
    <row r="1207" spans="28:28" x14ac:dyDescent="0.2">
      <c r="AB1207" s="30"/>
    </row>
    <row r="1208" spans="28:28" x14ac:dyDescent="0.2">
      <c r="AB1208" s="30"/>
    </row>
    <row r="1209" spans="28:28" x14ac:dyDescent="0.2">
      <c r="AB1209" s="39"/>
    </row>
    <row r="1210" spans="28:28" x14ac:dyDescent="0.2">
      <c r="AB1210" s="30"/>
    </row>
    <row r="1211" spans="28:28" x14ac:dyDescent="0.2">
      <c r="AB1211" s="30"/>
    </row>
    <row r="1212" spans="28:28" x14ac:dyDescent="0.2">
      <c r="AB1212" s="30"/>
    </row>
    <row r="1213" spans="28:28" x14ac:dyDescent="0.2">
      <c r="AB1213" s="30"/>
    </row>
    <row r="1214" spans="28:28" x14ac:dyDescent="0.2">
      <c r="AB1214" s="30"/>
    </row>
    <row r="1215" spans="28:28" x14ac:dyDescent="0.2">
      <c r="AB1215" s="30"/>
    </row>
    <row r="1216" spans="28:28" x14ac:dyDescent="0.2">
      <c r="AB1216" s="30"/>
    </row>
    <row r="1217" spans="28:28" x14ac:dyDescent="0.2">
      <c r="AB1217" s="30"/>
    </row>
    <row r="1218" spans="28:28" x14ac:dyDescent="0.2">
      <c r="AB1218" s="30"/>
    </row>
    <row r="1219" spans="28:28" x14ac:dyDescent="0.2">
      <c r="AB1219" s="30"/>
    </row>
    <row r="1220" spans="28:28" x14ac:dyDescent="0.2">
      <c r="AB1220" s="30"/>
    </row>
    <row r="1221" spans="28:28" x14ac:dyDescent="0.2">
      <c r="AB1221" s="33"/>
    </row>
    <row r="1222" spans="28:28" x14ac:dyDescent="0.2">
      <c r="AB1222" s="30"/>
    </row>
    <row r="1223" spans="28:28" x14ac:dyDescent="0.2">
      <c r="AB1223" s="30"/>
    </row>
    <row r="1224" spans="28:28" x14ac:dyDescent="0.2">
      <c r="AB1224" s="30"/>
    </row>
    <row r="1225" spans="28:28" x14ac:dyDescent="0.2">
      <c r="AB1225" s="30"/>
    </row>
    <row r="1226" spans="28:28" x14ac:dyDescent="0.2">
      <c r="AB1226" s="30"/>
    </row>
    <row r="1227" spans="28:28" x14ac:dyDescent="0.2">
      <c r="AB1227" s="30"/>
    </row>
    <row r="1228" spans="28:28" x14ac:dyDescent="0.2">
      <c r="AB1228" s="30"/>
    </row>
    <row r="1229" spans="28:28" x14ac:dyDescent="0.2">
      <c r="AB1229" s="30"/>
    </row>
    <row r="1230" spans="28:28" x14ac:dyDescent="0.2">
      <c r="AB1230" s="30"/>
    </row>
    <row r="1231" spans="28:28" x14ac:dyDescent="0.2">
      <c r="AB1231" s="33"/>
    </row>
    <row r="1232" spans="28:28" x14ac:dyDescent="0.2">
      <c r="AB1232" s="30"/>
    </row>
    <row r="1233" spans="28:28" x14ac:dyDescent="0.2">
      <c r="AB1233" s="30"/>
    </row>
    <row r="1234" spans="28:28" x14ac:dyDescent="0.2">
      <c r="AB1234" s="30"/>
    </row>
    <row r="1235" spans="28:28" x14ac:dyDescent="0.2">
      <c r="AB1235" s="30"/>
    </row>
    <row r="1236" spans="28:28" x14ac:dyDescent="0.2">
      <c r="AB1236" s="30"/>
    </row>
    <row r="1237" spans="28:28" x14ac:dyDescent="0.2">
      <c r="AB1237" s="30"/>
    </row>
    <row r="1238" spans="28:28" x14ac:dyDescent="0.2">
      <c r="AB1238" s="30"/>
    </row>
    <row r="1239" spans="28:28" x14ac:dyDescent="0.2">
      <c r="AB1239" s="30"/>
    </row>
    <row r="1240" spans="28:28" x14ac:dyDescent="0.2">
      <c r="AB1240" s="30"/>
    </row>
    <row r="1241" spans="28:28" x14ac:dyDescent="0.2">
      <c r="AB1241" s="30"/>
    </row>
    <row r="1242" spans="28:28" x14ac:dyDescent="0.2">
      <c r="AB1242" s="30"/>
    </row>
    <row r="1243" spans="28:28" x14ac:dyDescent="0.2">
      <c r="AB1243" s="30"/>
    </row>
    <row r="1244" spans="28:28" x14ac:dyDescent="0.2">
      <c r="AB1244" s="30"/>
    </row>
    <row r="1245" spans="28:28" x14ac:dyDescent="0.2">
      <c r="AB1245" s="30"/>
    </row>
    <row r="1246" spans="28:28" x14ac:dyDescent="0.2">
      <c r="AB1246" s="30"/>
    </row>
    <row r="1247" spans="28:28" x14ac:dyDescent="0.2">
      <c r="AB1247" s="30"/>
    </row>
    <row r="1248" spans="28:28" x14ac:dyDescent="0.2">
      <c r="AB1248" s="33"/>
    </row>
    <row r="1249" spans="28:28" x14ac:dyDescent="0.2">
      <c r="AB1249" s="30"/>
    </row>
    <row r="1250" spans="28:28" x14ac:dyDescent="0.2">
      <c r="AB1250" s="30"/>
    </row>
    <row r="1251" spans="28:28" x14ac:dyDescent="0.2">
      <c r="AB1251" s="30"/>
    </row>
    <row r="1252" spans="28:28" x14ac:dyDescent="0.2">
      <c r="AB1252" s="30"/>
    </row>
    <row r="1253" spans="28:28" x14ac:dyDescent="0.2">
      <c r="AB1253" s="30"/>
    </row>
    <row r="1254" spans="28:28" x14ac:dyDescent="0.2">
      <c r="AB1254" s="30"/>
    </row>
    <row r="1255" spans="28:28" x14ac:dyDescent="0.2">
      <c r="AB1255" s="30"/>
    </row>
    <row r="1256" spans="28:28" x14ac:dyDescent="0.2">
      <c r="AB1256" s="30"/>
    </row>
    <row r="1257" spans="28:28" x14ac:dyDescent="0.2">
      <c r="AB1257" s="30"/>
    </row>
    <row r="1258" spans="28:28" x14ac:dyDescent="0.2">
      <c r="AB1258" s="30"/>
    </row>
    <row r="1259" spans="28:28" x14ac:dyDescent="0.2">
      <c r="AB1259" s="30"/>
    </row>
    <row r="1260" spans="28:28" x14ac:dyDescent="0.2">
      <c r="AB1260" s="30"/>
    </row>
    <row r="1261" spans="28:28" x14ac:dyDescent="0.2">
      <c r="AB1261" s="30"/>
    </row>
    <row r="1262" spans="28:28" x14ac:dyDescent="0.2">
      <c r="AB1262" s="30"/>
    </row>
    <row r="1263" spans="28:28" x14ac:dyDescent="0.2">
      <c r="AB1263" s="33"/>
    </row>
    <row r="1264" spans="28:28" x14ac:dyDescent="0.2">
      <c r="AB1264" s="30"/>
    </row>
    <row r="1265" spans="28:28" x14ac:dyDescent="0.2">
      <c r="AB1265" s="30"/>
    </row>
    <row r="1266" spans="28:28" x14ac:dyDescent="0.2">
      <c r="AB1266" s="30"/>
    </row>
    <row r="1267" spans="28:28" x14ac:dyDescent="0.2">
      <c r="AB1267" s="30"/>
    </row>
    <row r="1268" spans="28:28" x14ac:dyDescent="0.2">
      <c r="AB1268" s="30"/>
    </row>
    <row r="1269" spans="28:28" x14ac:dyDescent="0.2">
      <c r="AB1269" s="30"/>
    </row>
    <row r="1270" spans="28:28" x14ac:dyDescent="0.2">
      <c r="AB1270" s="30"/>
    </row>
    <row r="1271" spans="28:28" x14ac:dyDescent="0.2">
      <c r="AB1271" s="30"/>
    </row>
    <row r="1272" spans="28:28" x14ac:dyDescent="0.2">
      <c r="AB1272" s="30"/>
    </row>
    <row r="1273" spans="28:28" x14ac:dyDescent="0.2">
      <c r="AB1273" s="30"/>
    </row>
    <row r="1274" spans="28:28" x14ac:dyDescent="0.2">
      <c r="AB1274" s="30"/>
    </row>
    <row r="1275" spans="28:28" x14ac:dyDescent="0.2">
      <c r="AB1275" s="30"/>
    </row>
    <row r="1276" spans="28:28" x14ac:dyDescent="0.2">
      <c r="AB1276" s="30"/>
    </row>
    <row r="1277" spans="28:28" x14ac:dyDescent="0.2">
      <c r="AB1277" s="30"/>
    </row>
    <row r="1278" spans="28:28" x14ac:dyDescent="0.2">
      <c r="AB1278" s="30"/>
    </row>
    <row r="1279" spans="28:28" x14ac:dyDescent="0.2">
      <c r="AB1279" s="30"/>
    </row>
    <row r="1280" spans="28:28" x14ac:dyDescent="0.2">
      <c r="AB1280" s="30"/>
    </row>
    <row r="1281" spans="28:28" x14ac:dyDescent="0.2">
      <c r="AB1281" s="30"/>
    </row>
    <row r="1282" spans="28:28" x14ac:dyDescent="0.2">
      <c r="AB1282" s="30"/>
    </row>
    <row r="1283" spans="28:28" x14ac:dyDescent="0.2">
      <c r="AB1283" s="30"/>
    </row>
    <row r="1284" spans="28:28" x14ac:dyDescent="0.2">
      <c r="AB1284" s="40"/>
    </row>
    <row r="1285" spans="28:28" x14ac:dyDescent="0.2">
      <c r="AB1285" s="47"/>
    </row>
    <row r="1286" spans="28:28" x14ac:dyDescent="0.2">
      <c r="AB1286" s="47"/>
    </row>
    <row r="1287" spans="28:28" x14ac:dyDescent="0.2">
      <c r="AB1287" s="47"/>
    </row>
    <row r="1288" spans="28:28" x14ac:dyDescent="0.2">
      <c r="AB1288" s="47"/>
    </row>
    <row r="1289" spans="28:28" x14ac:dyDescent="0.2">
      <c r="AB1289" s="47"/>
    </row>
    <row r="1290" spans="28:28" x14ac:dyDescent="0.2">
      <c r="AB1290" s="47"/>
    </row>
    <row r="1291" spans="28:28" x14ac:dyDescent="0.2">
      <c r="AB1291" s="47"/>
    </row>
    <row r="1292" spans="28:28" x14ac:dyDescent="0.2">
      <c r="AB1292" s="47"/>
    </row>
    <row r="1293" spans="28:28" x14ac:dyDescent="0.2">
      <c r="AB1293" s="47"/>
    </row>
    <row r="1294" spans="28:28" x14ac:dyDescent="0.2">
      <c r="AB1294" s="47"/>
    </row>
    <row r="1295" spans="28:28" x14ac:dyDescent="0.2">
      <c r="AB1295" s="47"/>
    </row>
    <row r="1296" spans="28:28" x14ac:dyDescent="0.2">
      <c r="AB1296" s="47"/>
    </row>
    <row r="1297" spans="28:28" x14ac:dyDescent="0.2">
      <c r="AB1297" s="47"/>
    </row>
    <row r="1298" spans="28:28" x14ac:dyDescent="0.2">
      <c r="AB1298" s="47"/>
    </row>
    <row r="1299" spans="28:28" x14ac:dyDescent="0.2">
      <c r="AB1299" s="47"/>
    </row>
    <row r="1300" spans="28:28" x14ac:dyDescent="0.2">
      <c r="AB1300" s="48"/>
    </row>
    <row r="1301" spans="28:28" x14ac:dyDescent="0.2">
      <c r="AB1301" s="33"/>
    </row>
    <row r="1302" spans="28:28" x14ac:dyDescent="0.2">
      <c r="AB1302" s="38"/>
    </row>
    <row r="1303" spans="28:28" x14ac:dyDescent="0.2">
      <c r="AB1303" s="38"/>
    </row>
  </sheetData>
  <sheetProtection algorithmName="SHA-512" hashValue="ikPkaEZAKzLzvdCuSqYTGgnMGNl4xpBJIcsQg6K7wXebxdyvXlvqLNNoCf5bJTo4TWDO9VwXy9LqcJADXemySA==" saltValue="9wpZDL5QO+0LSOp+t2GmMw==" spinCount="100000" sheet="1" objects="1" scenarios="1"/>
  <mergeCells count="58">
    <mergeCell ref="K102:L102"/>
    <mergeCell ref="K103:L103"/>
    <mergeCell ref="K104:L104"/>
    <mergeCell ref="K105:L105"/>
    <mergeCell ref="H101:I101"/>
    <mergeCell ref="H102:I102"/>
    <mergeCell ref="H103:I103"/>
    <mergeCell ref="F52:J52"/>
    <mergeCell ref="H104:I104"/>
    <mergeCell ref="K99:L99"/>
    <mergeCell ref="K100:L100"/>
    <mergeCell ref="H99:I99"/>
    <mergeCell ref="H100:I100"/>
    <mergeCell ref="D56:G56"/>
    <mergeCell ref="B104:D104"/>
    <mergeCell ref="B100:D100"/>
    <mergeCell ref="K101:L101"/>
    <mergeCell ref="B56:B57"/>
    <mergeCell ref="C56:C57"/>
    <mergeCell ref="B54:C54"/>
    <mergeCell ref="D54:G54"/>
    <mergeCell ref="H54:I54"/>
    <mergeCell ref="B99:D99"/>
    <mergeCell ref="O1:P1"/>
    <mergeCell ref="H6:K6"/>
    <mergeCell ref="F49:G49"/>
    <mergeCell ref="F50:G50"/>
    <mergeCell ref="O6:P6"/>
    <mergeCell ref="F2:J2"/>
    <mergeCell ref="N6:N7"/>
    <mergeCell ref="F6:F7"/>
    <mergeCell ref="M6:M7"/>
    <mergeCell ref="L6:L7"/>
    <mergeCell ref="M56:P56"/>
    <mergeCell ref="L56:L57"/>
    <mergeCell ref="H56:K56"/>
    <mergeCell ref="B105:D105"/>
    <mergeCell ref="G107:J107"/>
    <mergeCell ref="E103:F103"/>
    <mergeCell ref="E104:F104"/>
    <mergeCell ref="E105:F105"/>
    <mergeCell ref="H105:I105"/>
    <mergeCell ref="B101:D101"/>
    <mergeCell ref="B102:D102"/>
    <mergeCell ref="B103:D103"/>
    <mergeCell ref="E99:F99"/>
    <mergeCell ref="E100:F100"/>
    <mergeCell ref="E101:F101"/>
    <mergeCell ref="E102:F102"/>
    <mergeCell ref="B4:C4"/>
    <mergeCell ref="D4:G4"/>
    <mergeCell ref="H4:I4"/>
    <mergeCell ref="F48:G48"/>
    <mergeCell ref="B6:B7"/>
    <mergeCell ref="C6:C7"/>
    <mergeCell ref="D6:D7"/>
    <mergeCell ref="G6:G7"/>
    <mergeCell ref="E6:E7"/>
  </mergeCells>
  <conditionalFormatting sqref="Q8:Q47">
    <cfRule type="cellIs" dxfId="995" priority="5" operator="equal">
      <formula>"bitte nur eine Portionsgröße ankreuzen"</formula>
    </cfRule>
    <cfRule type="cellIs" dxfId="994" priority="6" operator="equal">
      <formula>"Schule eintragen"</formula>
    </cfRule>
    <cfRule type="cellIs" dxfId="993" priority="7" operator="equal">
      <formula>"Portionsgröße ankreuzen"</formula>
    </cfRule>
    <cfRule type="cellIs" dxfId="992" priority="8" operator="equal">
      <formula>FALSE</formula>
    </cfRule>
  </conditionalFormatting>
  <conditionalFormatting sqref="Q58:Q97">
    <cfRule type="cellIs" dxfId="991" priority="1" operator="equal">
      <formula>"bitte nur eine Portionsgröße ankreuzen"</formula>
    </cfRule>
    <cfRule type="cellIs" dxfId="990" priority="2" operator="equal">
      <formula>"Schule eintragen"</formula>
    </cfRule>
    <cfRule type="cellIs" dxfId="989" priority="3" operator="equal">
      <formula>"Portionsgröße ankreuzen"</formula>
    </cfRule>
    <cfRule type="cellIs" dxfId="988" priority="4" operator="equal">
      <formula>FALSE</formula>
    </cfRule>
  </conditionalFormatting>
  <pageMargins left="0.59055118110236227" right="0.59055118110236227" top="0.78740157480314965" bottom="0.19685039370078741" header="0.51181102362204722" footer="0"/>
  <pageSetup paperSize="9" scale="58" orientation="landscape" r:id="rId1"/>
  <headerFooter alignWithMargins="0"/>
  <rowBreaks count="1" manualBreakCount="1">
    <brk id="50" max="16383" man="1"/>
  </rowBreaks>
  <ignoredErrors>
    <ignoredError sqref="B59:C97 F52 D54 J54 B58:C5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'allg. Daten'!$C$5:$C$11</xm:f>
          </x14:formula1>
          <xm:sqref>F2:J2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T63"/>
  <sheetViews>
    <sheetView view="pageLayout" topLeftCell="C16" zoomScaleNormal="85" workbookViewId="0">
      <selection activeCell="O50" sqref="O50"/>
    </sheetView>
  </sheetViews>
  <sheetFormatPr baseColWidth="10" defaultColWidth="11.42578125" defaultRowHeight="15" x14ac:dyDescent="0.25"/>
  <cols>
    <col min="1" max="1" width="6" style="149" hidden="1" customWidth="1"/>
    <col min="2" max="2" width="29.85546875" style="149" hidden="1" customWidth="1"/>
    <col min="3" max="3" width="11.42578125" style="149"/>
    <col min="4" max="7" width="8.140625" style="149" customWidth="1"/>
    <col min="8" max="9" width="9.85546875" style="149" hidden="1" customWidth="1"/>
    <col min="10" max="10" width="7.5703125" style="149" customWidth="1"/>
    <col min="11" max="12" width="8.42578125" style="149" customWidth="1"/>
    <col min="13" max="13" width="13.140625" style="149" customWidth="1"/>
    <col min="14" max="14" width="9" style="149" customWidth="1"/>
    <col min="15" max="17" width="11.42578125" style="149"/>
    <col min="18" max="18" width="11.5703125" style="149" customWidth="1"/>
    <col min="19" max="19" width="11.42578125" style="149"/>
    <col min="20" max="20" width="2.85546875" style="149" bestFit="1" customWidth="1"/>
    <col min="21" max="21" width="7" style="149" customWidth="1"/>
    <col min="22" max="16384" width="11.42578125" style="14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54"/>
      <c r="P1" s="154"/>
      <c r="Q1" s="154"/>
      <c r="R1" s="154"/>
      <c r="S1" s="154"/>
      <c r="T1" s="154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137"/>
      <c r="Q2" s="137"/>
      <c r="R2" s="137"/>
      <c r="S2" s="137"/>
      <c r="T2" s="137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+Zusammenfassung!$C$8</f>
        <v>0</v>
      </c>
      <c r="E5" s="292"/>
      <c r="F5" s="292"/>
      <c r="G5" s="292"/>
      <c r="H5" s="292"/>
      <c r="I5" s="292"/>
      <c r="J5" s="292"/>
      <c r="K5" s="292"/>
      <c r="L5" s="304">
        <f>+Zusammenfassung!$B$8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+Zusammenfassung!$D$8&amp;"; "&amp;+Zusammenfassung!$E$8&amp;" "&amp;+Zusammenfassung!$F$8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IF(+Zusammenfassung!$Q$8="Schule eintragen",0,+Zusammenfassung!$Q$8)</f>
        <v>0</v>
      </c>
    </row>
    <row r="7" spans="1:20" ht="23.45" customHeight="1" thickBot="1" x14ac:dyDescent="0.3">
      <c r="B7" s="150"/>
      <c r="C7" s="57" t="s">
        <v>49</v>
      </c>
      <c r="D7" s="293">
        <f>+Zusammenfassung!$G$8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Daten'!$C$6:$G$13,4,FALSE)))</f>
        <v>0</v>
      </c>
    </row>
    <row r="8" spans="1:20" s="155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297" t="s">
        <v>38</v>
      </c>
      <c r="E9" s="297"/>
      <c r="F9" s="297"/>
      <c r="G9" s="297"/>
      <c r="H9" s="298" t="s">
        <v>39</v>
      </c>
      <c r="I9" s="299"/>
      <c r="J9" s="300" t="s">
        <v>37</v>
      </c>
      <c r="K9" s="301"/>
      <c r="L9" s="301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57" t="s">
        <v>5</v>
      </c>
      <c r="E10" s="157" t="s">
        <v>12</v>
      </c>
      <c r="F10" s="157" t="s">
        <v>5</v>
      </c>
      <c r="G10" s="157" t="s">
        <v>12</v>
      </c>
      <c r="H10" s="158" t="s">
        <v>11</v>
      </c>
      <c r="I10" s="159" t="s">
        <v>10</v>
      </c>
      <c r="J10" s="160" t="s">
        <v>11</v>
      </c>
      <c r="K10" s="157" t="s">
        <v>10</v>
      </c>
      <c r="L10" s="302"/>
      <c r="M10" s="312"/>
      <c r="N10" s="313"/>
    </row>
    <row r="11" spans="1:20" x14ac:dyDescent="0.25">
      <c r="A11" s="14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2" t="e">
        <f>+IF($N$6=0,0,ROUNDDOWN(D11/$N$6,0)*$N$6+ROUNDDOWN(E11/$N$6,0)*$N$6)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64">
        <f>IFERROR((H11/$N$6),0)</f>
        <v>0</v>
      </c>
      <c r="K11" s="165" t="str">
        <f>IF(+I11/'allg. Daten'!$D$21=0,"",+I11/'allg. Daten'!$D$21)</f>
        <v/>
      </c>
      <c r="L11" s="166">
        <f>+IFERROR(J11+K11,MAX(J11,K11))</f>
        <v>0</v>
      </c>
      <c r="M11" s="135"/>
      <c r="N11" s="167" t="s">
        <v>3</v>
      </c>
    </row>
    <row r="12" spans="1:20" x14ac:dyDescent="0.25">
      <c r="A12" s="14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2" t="e">
        <f>+IF($N$6=0,0,ROUNDDOWN(D12/$N$6,0)*$N$6+ROUNDDOWN(E12/$N$6,0)*$N$6)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64">
        <f t="shared" ref="J12:J28" si="0">IFERROR((H12/$N$6),0)</f>
        <v>0</v>
      </c>
      <c r="K12" s="165" t="str">
        <f>IF(+I12/'allg. Daten'!$D$21=0,"",+I12/'allg. Daten'!$D$21)</f>
        <v/>
      </c>
      <c r="L12" s="166">
        <f t="shared" ref="L12:L28" si="1">+IFERROR(J12+K12,MAX(J12,K12))</f>
        <v>0</v>
      </c>
      <c r="M12" s="135"/>
      <c r="N12" s="167" t="s">
        <v>3</v>
      </c>
    </row>
    <row r="13" spans="1:20" x14ac:dyDescent="0.25">
      <c r="A13" s="14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2" t="e">
        <f t="shared" ref="H13:H28" si="2">+IF($N$6=0,0,ROUNDDOWN(D13/$N$6,0)*$N$6+ROUNDDOWN(E13/$N$6,0)*$N$6)</f>
        <v>#DIV/0!</v>
      </c>
      <c r="I13" s="163">
        <f>+ROUNDDOWN(F13/'allg. Daten'!$D$21,0)*'allg. Daten'!$D$21+ROUNDDOWN(G13/'allg. Daten'!$D$22,0)*'allg. Daten'!$D$22</f>
        <v>0</v>
      </c>
      <c r="J13" s="164">
        <f t="shared" si="0"/>
        <v>0</v>
      </c>
      <c r="K13" s="165" t="str">
        <f>IF(+I13/'allg. Daten'!$D$21=0,"",+I13/'allg. Daten'!$D$21)</f>
        <v/>
      </c>
      <c r="L13" s="166">
        <f t="shared" si="1"/>
        <v>0</v>
      </c>
      <c r="M13" s="135"/>
      <c r="N13" s="167" t="s">
        <v>3</v>
      </c>
    </row>
    <row r="14" spans="1:20" x14ac:dyDescent="0.25">
      <c r="A14" s="14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2" t="e">
        <f t="shared" si="2"/>
        <v>#DIV/0!</v>
      </c>
      <c r="I14" s="163">
        <f>+ROUNDDOWN(F14/'allg. Daten'!$D$21,0)*'allg. Daten'!$D$21+ROUNDDOWN(G14/'allg. Daten'!$D$22,0)*'allg. Daten'!$D$22</f>
        <v>0</v>
      </c>
      <c r="J14" s="164">
        <f t="shared" si="0"/>
        <v>0</v>
      </c>
      <c r="K14" s="165" t="str">
        <f>IF(+I14/'allg. Daten'!$D$21=0,"",+I14/'allg. Daten'!$D$21)</f>
        <v/>
      </c>
      <c r="L14" s="166">
        <f t="shared" si="1"/>
        <v>0</v>
      </c>
      <c r="M14" s="135"/>
      <c r="N14" s="167" t="s">
        <v>3</v>
      </c>
    </row>
    <row r="15" spans="1:20" x14ac:dyDescent="0.25">
      <c r="A15" s="14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2" t="e">
        <f t="shared" si="2"/>
        <v>#DIV/0!</v>
      </c>
      <c r="I15" s="163">
        <f>+ROUNDDOWN(F15/'allg. Daten'!$D$21,0)*'allg. Daten'!$D$21+ROUNDDOWN(G15/'allg. Daten'!$D$22,0)*'allg. Daten'!$D$22</f>
        <v>0</v>
      </c>
      <c r="J15" s="164">
        <f t="shared" si="0"/>
        <v>0</v>
      </c>
      <c r="K15" s="165" t="str">
        <f>IF(+I15/'allg. Daten'!$D$21=0,"",+I15/'allg. Daten'!$D$21)</f>
        <v/>
      </c>
      <c r="L15" s="166">
        <f t="shared" si="1"/>
        <v>0</v>
      </c>
      <c r="M15" s="135"/>
      <c r="N15" s="167" t="s">
        <v>3</v>
      </c>
    </row>
    <row r="16" spans="1:20" x14ac:dyDescent="0.25">
      <c r="A16" s="14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2" t="e">
        <f t="shared" si="2"/>
        <v>#DIV/0!</v>
      </c>
      <c r="I16" s="163">
        <f>+ROUNDDOWN(F16/'allg. Daten'!$D$21,0)*'allg. Daten'!$D$21+ROUNDDOWN(G16/'allg. Daten'!$D$22,0)*'allg. Daten'!$D$22</f>
        <v>0</v>
      </c>
      <c r="J16" s="164">
        <f t="shared" si="0"/>
        <v>0</v>
      </c>
      <c r="K16" s="165" t="str">
        <f>IF(+I16/'allg. Daten'!$D$21=0,"",+I16/'allg. Daten'!$D$21)</f>
        <v/>
      </c>
      <c r="L16" s="166">
        <f t="shared" si="1"/>
        <v>0</v>
      </c>
      <c r="M16" s="135"/>
      <c r="N16" s="167" t="s">
        <v>3</v>
      </c>
    </row>
    <row r="17" spans="1:15" x14ac:dyDescent="0.25">
      <c r="A17" s="14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2" t="e">
        <f t="shared" si="2"/>
        <v>#DIV/0!</v>
      </c>
      <c r="I17" s="163">
        <f>+ROUNDDOWN(F17/'allg. Daten'!$D$21,0)*'allg. Daten'!$D$21+ROUNDDOWN(G17/'allg. Daten'!$D$22,0)*'allg. Daten'!$D$22</f>
        <v>0</v>
      </c>
      <c r="J17" s="164">
        <f t="shared" si="0"/>
        <v>0</v>
      </c>
      <c r="K17" s="165" t="str">
        <f>IF(+I17/'allg. Daten'!$D$21=0,"",+I17/'allg. Daten'!$D$21)</f>
        <v/>
      </c>
      <c r="L17" s="166">
        <f t="shared" si="1"/>
        <v>0</v>
      </c>
      <c r="M17" s="135"/>
      <c r="N17" s="167" t="s">
        <v>3</v>
      </c>
    </row>
    <row r="18" spans="1:15" x14ac:dyDescent="0.25">
      <c r="A18" s="14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2" t="e">
        <f t="shared" si="2"/>
        <v>#DIV/0!</v>
      </c>
      <c r="I18" s="163">
        <f>+ROUNDDOWN(F18/'allg. Daten'!$D$21,0)*'allg. Daten'!$D$21+ROUNDDOWN(G18/'allg. Daten'!$D$22,0)*'allg. Daten'!$D$22</f>
        <v>0</v>
      </c>
      <c r="J18" s="164">
        <f t="shared" si="0"/>
        <v>0</v>
      </c>
      <c r="K18" s="165" t="str">
        <f>IF(+I18/'allg. Daten'!$D$21=0,"",+I18/'allg. Daten'!$D$21)</f>
        <v/>
      </c>
      <c r="L18" s="166">
        <f t="shared" si="1"/>
        <v>0</v>
      </c>
      <c r="M18" s="135"/>
      <c r="N18" s="167" t="s">
        <v>3</v>
      </c>
    </row>
    <row r="19" spans="1:15" x14ac:dyDescent="0.25">
      <c r="A19" s="14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2" t="e">
        <f t="shared" si="2"/>
        <v>#DIV/0!</v>
      </c>
      <c r="I19" s="163">
        <f>+ROUNDDOWN(F19/'allg. Daten'!$D$21,0)*'allg. Daten'!$D$21+ROUNDDOWN(G19/'allg. Daten'!$D$22,0)*'allg. Daten'!$D$22</f>
        <v>0</v>
      </c>
      <c r="J19" s="164">
        <f t="shared" si="0"/>
        <v>0</v>
      </c>
      <c r="K19" s="165" t="str">
        <f>IF(+I19/'allg. Daten'!$D$21=0,"",+I19/'allg. Daten'!$D$21)</f>
        <v/>
      </c>
      <c r="L19" s="166">
        <f t="shared" si="1"/>
        <v>0</v>
      </c>
      <c r="M19" s="135"/>
      <c r="N19" s="167" t="s">
        <v>3</v>
      </c>
    </row>
    <row r="20" spans="1:15" x14ac:dyDescent="0.25">
      <c r="A20" s="14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2" t="e">
        <f t="shared" si="2"/>
        <v>#DIV/0!</v>
      </c>
      <c r="I20" s="163">
        <f>+ROUNDDOWN(F20/'allg. Daten'!$D$21,0)*'allg. Daten'!$D$21+ROUNDDOWN(G20/'allg. Daten'!$D$22,0)*'allg. Daten'!$D$22</f>
        <v>0</v>
      </c>
      <c r="J20" s="164">
        <f t="shared" si="0"/>
        <v>0</v>
      </c>
      <c r="K20" s="165" t="str">
        <f>IF(+I20/'allg. Daten'!$D$21=0,"",+I20/'allg. Daten'!$D$21)</f>
        <v/>
      </c>
      <c r="L20" s="166">
        <f t="shared" si="1"/>
        <v>0</v>
      </c>
      <c r="M20" s="135"/>
      <c r="N20" s="167" t="s">
        <v>3</v>
      </c>
    </row>
    <row r="21" spans="1:15" x14ac:dyDescent="0.25">
      <c r="A21" s="14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2" t="e">
        <f t="shared" si="2"/>
        <v>#DIV/0!</v>
      </c>
      <c r="I21" s="163">
        <f>+ROUNDDOWN(F21/'allg. Daten'!$D$21,0)*'allg. Daten'!$D$21+ROUNDDOWN(G21/'allg. Daten'!$D$22,0)*'allg. Daten'!$D$22</f>
        <v>0</v>
      </c>
      <c r="J21" s="164">
        <f t="shared" si="0"/>
        <v>0</v>
      </c>
      <c r="K21" s="165" t="str">
        <f>IF(+I21/'allg. Daten'!$D$21=0,"",+I21/'allg. Daten'!$D$21)</f>
        <v/>
      </c>
      <c r="L21" s="166">
        <f t="shared" si="1"/>
        <v>0</v>
      </c>
      <c r="M21" s="135"/>
      <c r="N21" s="167" t="s">
        <v>3</v>
      </c>
    </row>
    <row r="22" spans="1:15" x14ac:dyDescent="0.25">
      <c r="A22" s="14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2" t="e">
        <f t="shared" si="2"/>
        <v>#DIV/0!</v>
      </c>
      <c r="I22" s="163">
        <f>+ROUNDDOWN(F22/'allg. Daten'!$D$21,0)*'allg. Daten'!$D$21+ROUNDDOWN(G22/'allg. Daten'!$D$22,0)*'allg. Daten'!$D$22</f>
        <v>0</v>
      </c>
      <c r="J22" s="164">
        <f t="shared" si="0"/>
        <v>0</v>
      </c>
      <c r="K22" s="165" t="str">
        <f>IF(+I22/'allg. Daten'!$D$21=0,"",+I22/'allg. Daten'!$D$21)</f>
        <v/>
      </c>
      <c r="L22" s="166">
        <f t="shared" si="1"/>
        <v>0</v>
      </c>
      <c r="M22" s="135"/>
      <c r="N22" s="167" t="s">
        <v>3</v>
      </c>
    </row>
    <row r="23" spans="1:15" x14ac:dyDescent="0.25">
      <c r="A23" s="14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2" t="e">
        <f t="shared" si="2"/>
        <v>#DIV/0!</v>
      </c>
      <c r="I23" s="163">
        <f>+ROUNDDOWN(F23/'allg. Daten'!$D$21,0)*'allg. Daten'!$D$21+ROUNDDOWN(G23/'allg. Daten'!$D$22,0)*'allg. Daten'!$D$22</f>
        <v>0</v>
      </c>
      <c r="J23" s="164">
        <f t="shared" si="0"/>
        <v>0</v>
      </c>
      <c r="K23" s="165" t="str">
        <f>IF(+I23/'allg. Daten'!$D$21=0,"",+I23/'allg. Daten'!$D$21)</f>
        <v/>
      </c>
      <c r="L23" s="166">
        <f t="shared" si="1"/>
        <v>0</v>
      </c>
      <c r="M23" s="135"/>
      <c r="N23" s="167" t="s">
        <v>3</v>
      </c>
    </row>
    <row r="24" spans="1:15" x14ac:dyDescent="0.25">
      <c r="A24" s="14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2" t="e">
        <f t="shared" si="2"/>
        <v>#DIV/0!</v>
      </c>
      <c r="I24" s="163">
        <f>+ROUNDDOWN(F24/'allg. Daten'!$D$21,0)*'allg. Daten'!$D$21+ROUNDDOWN(G24/'allg. Daten'!$D$22,0)*'allg. Daten'!$D$22</f>
        <v>0</v>
      </c>
      <c r="J24" s="164">
        <f t="shared" si="0"/>
        <v>0</v>
      </c>
      <c r="K24" s="165" t="str">
        <f>IF(+I24/'allg. Daten'!$D$21=0,"",+I24/'allg. Daten'!$D$21)</f>
        <v/>
      </c>
      <c r="L24" s="166">
        <f t="shared" si="1"/>
        <v>0</v>
      </c>
      <c r="M24" s="135"/>
      <c r="N24" s="167" t="s">
        <v>3</v>
      </c>
    </row>
    <row r="25" spans="1:15" x14ac:dyDescent="0.25">
      <c r="A25" s="14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2" t="e">
        <f t="shared" si="2"/>
        <v>#DIV/0!</v>
      </c>
      <c r="I25" s="163">
        <f>+ROUNDDOWN(F25/'allg. Daten'!$D$21,0)*'allg. Daten'!$D$21+ROUNDDOWN(G25/'allg. Daten'!$D$22,0)*'allg. Daten'!$D$22</f>
        <v>0</v>
      </c>
      <c r="J25" s="164">
        <f t="shared" si="0"/>
        <v>0</v>
      </c>
      <c r="K25" s="165" t="str">
        <f>IF(+I25/'allg. Daten'!$D$21=0,"",+I25/'allg. Daten'!$D$21)</f>
        <v/>
      </c>
      <c r="L25" s="166">
        <f t="shared" si="1"/>
        <v>0</v>
      </c>
      <c r="M25" s="135"/>
      <c r="N25" s="167" t="s">
        <v>3</v>
      </c>
    </row>
    <row r="26" spans="1:15" x14ac:dyDescent="0.25">
      <c r="A26" s="14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2" t="e">
        <f t="shared" si="2"/>
        <v>#DIV/0!</v>
      </c>
      <c r="I26" s="163">
        <f>+ROUNDDOWN(F26/'allg. Daten'!$D$21,0)*'allg. Daten'!$D$21+ROUNDDOWN(G26/'allg. Daten'!$D$22,0)*'allg. Daten'!$D$22</f>
        <v>0</v>
      </c>
      <c r="J26" s="164">
        <f t="shared" si="0"/>
        <v>0</v>
      </c>
      <c r="K26" s="165" t="str">
        <f>IF(+I26/'allg. Daten'!$D$21=0,"",+I26/'allg. Daten'!$D$21)</f>
        <v/>
      </c>
      <c r="L26" s="166">
        <f t="shared" si="1"/>
        <v>0</v>
      </c>
      <c r="M26" s="135"/>
      <c r="N26" s="167" t="s">
        <v>3</v>
      </c>
    </row>
    <row r="27" spans="1:15" x14ac:dyDescent="0.25">
      <c r="A27" s="14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2" t="e">
        <f t="shared" si="2"/>
        <v>#DIV/0!</v>
      </c>
      <c r="I27" s="163">
        <f>+ROUNDDOWN(F27/'allg. Daten'!$D$21,0)*'allg. Daten'!$D$21+ROUNDDOWN(G27/'allg. Daten'!$D$22,0)*'allg. Daten'!$D$22</f>
        <v>0</v>
      </c>
      <c r="J27" s="164">
        <f t="shared" si="0"/>
        <v>0</v>
      </c>
      <c r="K27" s="165" t="str">
        <f>IF(+I27/'allg. Daten'!$D$21=0,"",+I27/'allg. Daten'!$D$21)</f>
        <v/>
      </c>
      <c r="L27" s="166">
        <f t="shared" si="1"/>
        <v>0</v>
      </c>
      <c r="M27" s="135"/>
      <c r="N27" s="167" t="s">
        <v>3</v>
      </c>
    </row>
    <row r="28" spans="1:15" ht="15.75" thickBot="1" x14ac:dyDescent="0.3">
      <c r="A28" s="14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2" t="e">
        <f t="shared" si="2"/>
        <v>#DIV/0!</v>
      </c>
      <c r="I28" s="169">
        <f>+ROUNDDOWN(F28/'allg. Daten'!$D$21,0)*'allg. Daten'!$D$21+ROUNDDOWN(G28/'allg. Daten'!$D$22,0)*'allg. Daten'!$D$22</f>
        <v>0</v>
      </c>
      <c r="J28" s="164">
        <f t="shared" si="0"/>
        <v>0</v>
      </c>
      <c r="K28" s="165" t="str">
        <f>IF(+I28/'allg. Daten'!$D$21=0,"",+I28/'allg. Daten'!$D$21)</f>
        <v/>
      </c>
      <c r="L28" s="166">
        <f t="shared" si="1"/>
        <v>0</v>
      </c>
      <c r="M28" s="136"/>
      <c r="N28" s="170" t="s">
        <v>3</v>
      </c>
    </row>
    <row r="29" spans="1:15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4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5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5" x14ac:dyDescent="0.25">
      <c r="B31" s="150"/>
      <c r="C31" s="171" t="s">
        <v>57</v>
      </c>
      <c r="D31" s="173"/>
      <c r="E31" s="173"/>
      <c r="F31" s="173"/>
      <c r="G31" s="173"/>
      <c r="H31" s="173"/>
      <c r="I31" s="173"/>
      <c r="J31" s="173"/>
      <c r="K31" s="173"/>
      <c r="L31" s="176">
        <f>+J29+K30</f>
        <v>0</v>
      </c>
      <c r="M31" s="176">
        <f>SUM(M11:M28)</f>
        <v>0</v>
      </c>
    </row>
    <row r="32" spans="1:15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</row>
    <row r="33" spans="3:15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</row>
    <row r="34" spans="3:15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</row>
    <row r="35" spans="3:15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</row>
    <row r="36" spans="3:15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</row>
    <row r="37" spans="3:15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</row>
    <row r="38" spans="3:15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</row>
    <row r="39" spans="3:15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</row>
    <row r="40" spans="3:15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</row>
    <row r="41" spans="3:15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</row>
    <row r="42" spans="3:15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</row>
    <row r="43" spans="3:15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</row>
    <row r="44" spans="3:15" s="155" customFormat="1" x14ac:dyDescent="0.25"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</row>
    <row r="45" spans="3:15" s="155" customFormat="1" x14ac:dyDescent="0.25"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3:15" s="155" customFormat="1" x14ac:dyDescent="0.25"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3:15" s="155" customFormat="1" x14ac:dyDescent="0.25"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3:15" s="155" customFormat="1" ht="7.5" customHeight="1" x14ac:dyDescent="0.25"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3:15" s="155" customFormat="1" x14ac:dyDescent="0.25"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3:15" s="155" customFormat="1" x14ac:dyDescent="0.25"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3:15" s="155" customFormat="1" x14ac:dyDescent="0.25"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3:15" s="155" customFormat="1" x14ac:dyDescent="0.25"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3:15" s="155" customFormat="1" ht="15.75" customHeight="1" x14ac:dyDescent="0.25"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3:15" s="155" customFormat="1" x14ac:dyDescent="0.25"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3:15" s="155" customFormat="1" x14ac:dyDescent="0.25"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3:15" s="155" customFormat="1" x14ac:dyDescent="0.25"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3:15" s="155" customFormat="1" x14ac:dyDescent="0.25"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3:15" s="155" customFormat="1" x14ac:dyDescent="0.25"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3:15" s="155" customFormat="1" x14ac:dyDescent="0.25"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3:15" s="155" customFormat="1" ht="15.75" customHeight="1" x14ac:dyDescent="0.25"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3:15" s="155" customFormat="1" x14ac:dyDescent="0.25"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</row>
    <row r="62" spans="3:15" x14ac:dyDescent="0.25">
      <c r="C62" s="193"/>
      <c r="D62" s="193"/>
      <c r="E62" s="193"/>
      <c r="F62" s="225"/>
      <c r="G62" s="193"/>
      <c r="H62" s="193"/>
      <c r="I62" s="193"/>
      <c r="J62" s="193"/>
      <c r="K62" s="193"/>
      <c r="L62" s="193"/>
      <c r="M62" s="193"/>
      <c r="N62" s="193"/>
      <c r="O62" s="193"/>
    </row>
    <row r="63" spans="3:15" x14ac:dyDescent="0.25">
      <c r="C63" s="193"/>
      <c r="D63" s="193"/>
      <c r="E63" s="193"/>
      <c r="F63" s="225"/>
      <c r="G63" s="193"/>
      <c r="H63" s="193"/>
      <c r="I63" s="193"/>
      <c r="J63" s="193"/>
      <c r="K63" s="193"/>
      <c r="L63" s="193"/>
      <c r="M63" s="193"/>
      <c r="N63" s="193"/>
      <c r="O63" s="193"/>
    </row>
  </sheetData>
  <sheetProtection algorithmName="SHA-512" hashValue="rMBaYrUf8wX1n1kQgQbpIR4ze4L1D6SaWt01e6cIm1BSD1gSn9PZ1zldxf8YnJeE326qAbGfwEpMMXcht8CGdg==" saltValue="GgrEFNqDWs9xc3Svmi2zZA==" spinCount="100000" sheet="1" objects="1" scenarios="1"/>
  <mergeCells count="21">
    <mergeCell ref="L9:L10"/>
    <mergeCell ref="L2:N3"/>
    <mergeCell ref="L5:N5"/>
    <mergeCell ref="L6:M6"/>
    <mergeCell ref="J7:M7"/>
    <mergeCell ref="M9:N10"/>
    <mergeCell ref="C9:C10"/>
    <mergeCell ref="C2:K3"/>
    <mergeCell ref="D5:K5"/>
    <mergeCell ref="D7:G7"/>
    <mergeCell ref="D6:K6"/>
    <mergeCell ref="D9:G9"/>
    <mergeCell ref="H9:I9"/>
    <mergeCell ref="J9:K9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 J11:J28">
    <cfRule type="cellIs" dxfId="987" priority="36" operator="equal">
      <formula>0</formula>
    </cfRule>
  </conditionalFormatting>
  <conditionalFormatting sqref="K11:L28">
    <cfRule type="cellIs" dxfId="986" priority="35" operator="equal">
      <formula>0</formula>
    </cfRule>
  </conditionalFormatting>
  <conditionalFormatting sqref="D29:J30 D31:E31 J11:L28">
    <cfRule type="cellIs" dxfId="985" priority="32" operator="equal">
      <formula>0</formula>
    </cfRule>
  </conditionalFormatting>
  <conditionalFormatting sqref="I11">
    <cfRule type="cellIs" dxfId="984" priority="17" operator="equal">
      <formula>0</formula>
    </cfRule>
  </conditionalFormatting>
  <conditionalFormatting sqref="I11">
    <cfRule type="cellIs" dxfId="983" priority="16" operator="equal">
      <formula>0</formula>
    </cfRule>
  </conditionalFormatting>
  <conditionalFormatting sqref="H12:H28">
    <cfRule type="cellIs" dxfId="982" priority="29" operator="equal">
      <formula>0</formula>
    </cfRule>
  </conditionalFormatting>
  <conditionalFormatting sqref="H12:H28">
    <cfRule type="cellIs" dxfId="981" priority="28" operator="equal">
      <formula>0</formula>
    </cfRule>
  </conditionalFormatting>
  <conditionalFormatting sqref="H11:H28">
    <cfRule type="cellIs" dxfId="980" priority="19" operator="equal">
      <formula>0</formula>
    </cfRule>
  </conditionalFormatting>
  <conditionalFormatting sqref="H11:H28">
    <cfRule type="cellIs" dxfId="979" priority="18" operator="equal">
      <formula>0</formula>
    </cfRule>
  </conditionalFormatting>
  <conditionalFormatting sqref="I12:I28">
    <cfRule type="cellIs" dxfId="978" priority="21" operator="equal">
      <formula>0</formula>
    </cfRule>
  </conditionalFormatting>
  <conditionalFormatting sqref="I12:I28">
    <cfRule type="cellIs" dxfId="977" priority="20" operator="equal">
      <formula>0</formula>
    </cfRule>
  </conditionalFormatting>
  <conditionalFormatting sqref="K30 L31">
    <cfRule type="cellIs" dxfId="976" priority="15" operator="equal">
      <formula>0</formula>
    </cfRule>
  </conditionalFormatting>
  <conditionalFormatting sqref="K30 L31">
    <cfRule type="cellIs" dxfId="975" priority="14" operator="equal">
      <formula>0</formula>
    </cfRule>
  </conditionalFormatting>
  <conditionalFormatting sqref="M29">
    <cfRule type="cellIs" dxfId="974" priority="13" operator="equal">
      <formula>0</formula>
    </cfRule>
  </conditionalFormatting>
  <conditionalFormatting sqref="M29">
    <cfRule type="cellIs" dxfId="973" priority="12" operator="equal">
      <formula>0</formula>
    </cfRule>
  </conditionalFormatting>
  <conditionalFormatting sqref="M31">
    <cfRule type="cellIs" dxfId="972" priority="11" operator="equal">
      <formula>0</formula>
    </cfRule>
  </conditionalFormatting>
  <conditionalFormatting sqref="M31">
    <cfRule type="cellIs" dxfId="971" priority="10" operator="equal">
      <formula>0</formula>
    </cfRule>
  </conditionalFormatting>
  <conditionalFormatting sqref="C11:C28">
    <cfRule type="expression" dxfId="970" priority="5">
      <formula>AND($L$5&gt;10000,$A11="Ferien")</formula>
    </cfRule>
  </conditionalFormatting>
  <conditionalFormatting sqref="F31:K31">
    <cfRule type="cellIs" dxfId="969" priority="4" operator="equal">
      <formula>0</formula>
    </cfRule>
  </conditionalFormatting>
  <conditionalFormatting sqref="D11:N28">
    <cfRule type="expression" dxfId="968" priority="3" stopIfTrue="1">
      <formula>AND($L$5&gt;10000,$A11="Ferien")</formula>
    </cfRule>
  </conditionalFormatting>
  <conditionalFormatting sqref="D11:M28">
    <cfRule type="expression" dxfId="967" priority="1" stopIfTrue="1">
      <formula>AND($L$5&gt;10000,$A11="Ferien")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4" r:id="rId4" name="Check Box 78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133350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/>
  <dimension ref="A1:T69"/>
  <sheetViews>
    <sheetView view="pageLayout" topLeftCell="C1" zoomScaleNormal="100" workbookViewId="0">
      <selection activeCell="O27" sqref="O27"/>
    </sheetView>
  </sheetViews>
  <sheetFormatPr baseColWidth="10" defaultColWidth="10.85546875" defaultRowHeight="15" x14ac:dyDescent="0.25"/>
  <cols>
    <col min="1" max="1" width="6" style="179" hidden="1" customWidth="1"/>
    <col min="2" max="2" width="29.85546875" style="149" hidden="1" customWidth="1"/>
    <col min="3" max="3" width="10.85546875" style="179"/>
    <col min="4" max="7" width="8.140625" style="179" customWidth="1"/>
    <col min="8" max="9" width="9.85546875" style="179" hidden="1" customWidth="1"/>
    <col min="10" max="10" width="7.5703125" style="179" customWidth="1"/>
    <col min="11" max="12" width="8.42578125" style="179" customWidth="1"/>
    <col min="13" max="13" width="13.140625" style="179" customWidth="1"/>
    <col min="14" max="14" width="9" style="179" customWidth="1"/>
    <col min="15" max="17" width="10.85546875" style="179"/>
    <col min="18" max="18" width="11.5703125" style="179" customWidth="1"/>
    <col min="19" max="19" width="10.85546875" style="179"/>
    <col min="20" max="20" width="2.85546875" style="179" bestFit="1" customWidth="1"/>
    <col min="21" max="21" width="7" style="179" customWidth="1"/>
    <col min="22" max="16384" width="10.85546875" style="17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80"/>
      <c r="P1" s="180"/>
      <c r="Q1" s="180"/>
      <c r="R1" s="180"/>
      <c r="S1" s="180"/>
      <c r="T1" s="180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2"/>
      <c r="Q2" s="2"/>
      <c r="R2" s="2"/>
      <c r="S2" s="2"/>
      <c r="T2" s="2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+Zusammenfassung!$C$9</f>
        <v>0</v>
      </c>
      <c r="E5" s="292"/>
      <c r="F5" s="292"/>
      <c r="G5" s="292"/>
      <c r="H5" s="292"/>
      <c r="I5" s="292"/>
      <c r="J5" s="292"/>
      <c r="K5" s="292"/>
      <c r="L5" s="304">
        <f>+Zusammenfassung!$B$9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+Zusammenfassung!$D$9&amp;"; "&amp;+Zusammenfassung!$E$9&amp;" "&amp;+Zusammenfassung!$F$9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IF(+Zusammenfassung!$Q$9="Schule eintragen",0,+Zusammenfassung!$Q$9)</f>
        <v>0</v>
      </c>
    </row>
    <row r="7" spans="1:20" ht="23.45" customHeight="1" thickBot="1" x14ac:dyDescent="0.3">
      <c r="B7" s="150"/>
      <c r="C7" s="57" t="s">
        <v>49</v>
      </c>
      <c r="D7" s="293">
        <f>+Zusammenfassung!$G$9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Daten'!C6:G13,4,FALSE)))</f>
        <v>0</v>
      </c>
    </row>
    <row r="8" spans="1:20" s="181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314" t="s">
        <v>38</v>
      </c>
      <c r="E9" s="314"/>
      <c r="F9" s="314"/>
      <c r="G9" s="314"/>
      <c r="H9" s="298" t="s">
        <v>39</v>
      </c>
      <c r="I9" s="299"/>
      <c r="J9" s="315" t="s">
        <v>37</v>
      </c>
      <c r="K9" s="316"/>
      <c r="L9" s="316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82" t="s">
        <v>5</v>
      </c>
      <c r="E10" s="182" t="s">
        <v>12</v>
      </c>
      <c r="F10" s="182" t="s">
        <v>5</v>
      </c>
      <c r="G10" s="182" t="s">
        <v>12</v>
      </c>
      <c r="H10" s="158" t="s">
        <v>11</v>
      </c>
      <c r="I10" s="159" t="s">
        <v>10</v>
      </c>
      <c r="J10" s="183" t="s">
        <v>11</v>
      </c>
      <c r="K10" s="184" t="s">
        <v>10</v>
      </c>
      <c r="L10" s="317"/>
      <c r="M10" s="312"/>
      <c r="N10" s="313"/>
    </row>
    <row r="11" spans="1:20" x14ac:dyDescent="0.25">
      <c r="A11" s="17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3" t="e">
        <f>IF($N$6=0,0,+ROUNDDOWN(D11/$N$6,0)*$N$6+ROUNDDOWN(E11/$N$6,0)*$N$6)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85">
        <f>IFERROR((H11/$N$6),0)</f>
        <v>0</v>
      </c>
      <c r="K11" s="186" t="str">
        <f>IF(+I11/'allg. Daten'!$D$21=0,"",+I11/'allg. Daten'!$D$21)</f>
        <v/>
      </c>
      <c r="L11" s="187">
        <f>+IFERROR(J11+K11,MAX(J11,K11))</f>
        <v>0</v>
      </c>
      <c r="M11" s="135"/>
      <c r="N11" s="167" t="s">
        <v>3</v>
      </c>
    </row>
    <row r="12" spans="1:20" x14ac:dyDescent="0.25">
      <c r="A12" s="17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3" t="e">
        <f t="shared" ref="H12:H28" si="0">IF($N$6=0,0,+ROUNDDOWN(D12/$N$6,0)*$N$6+ROUNDDOWN(E12/$N$6,0)*$N$6)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85">
        <f t="shared" ref="J12:J28" si="1">IFERROR((H12/$N$6),0)</f>
        <v>0</v>
      </c>
      <c r="K12" s="186" t="str">
        <f>IF(+I12/'allg. Daten'!$D$21=0,"",+I12/'allg. Daten'!$D$21)</f>
        <v/>
      </c>
      <c r="L12" s="187">
        <f t="shared" ref="L12:L28" si="2">+IFERROR(J12+K12,MAX(J12,K12))</f>
        <v>0</v>
      </c>
      <c r="M12" s="135"/>
      <c r="N12" s="167" t="s">
        <v>3</v>
      </c>
    </row>
    <row r="13" spans="1:20" x14ac:dyDescent="0.25">
      <c r="A13" s="17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3" t="e">
        <f t="shared" si="0"/>
        <v>#DIV/0!</v>
      </c>
      <c r="I13" s="163">
        <f>+ROUNDDOWN(F13/'allg. Daten'!$D$21,0)*'allg. Daten'!$D$21+ROUNDDOWN(G13/'allg. Daten'!$D$22,0)*'allg. Daten'!$D$22</f>
        <v>0</v>
      </c>
      <c r="J13" s="185">
        <f t="shared" si="1"/>
        <v>0</v>
      </c>
      <c r="K13" s="186" t="str">
        <f>IF(+I13/'allg. Daten'!$D$21=0,"",+I13/'allg. Daten'!$D$21)</f>
        <v/>
      </c>
      <c r="L13" s="187">
        <f t="shared" si="2"/>
        <v>0</v>
      </c>
      <c r="M13" s="135"/>
      <c r="N13" s="167" t="s">
        <v>3</v>
      </c>
    </row>
    <row r="14" spans="1:20" x14ac:dyDescent="0.25">
      <c r="A14" s="17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3" t="e">
        <f t="shared" si="0"/>
        <v>#DIV/0!</v>
      </c>
      <c r="I14" s="163">
        <f>+ROUNDDOWN(F14/'allg. Daten'!$D$21,0)*'allg. Daten'!$D$21+ROUNDDOWN(G14/'allg. Daten'!$D$22,0)*'allg. Daten'!$D$22</f>
        <v>0</v>
      </c>
      <c r="J14" s="185">
        <f t="shared" si="1"/>
        <v>0</v>
      </c>
      <c r="K14" s="186" t="str">
        <f>IF(+I14/'allg. Daten'!$D$21=0,"",+I14/'allg. Daten'!$D$21)</f>
        <v/>
      </c>
      <c r="L14" s="187">
        <f t="shared" si="2"/>
        <v>0</v>
      </c>
      <c r="M14" s="135"/>
      <c r="N14" s="167" t="s">
        <v>3</v>
      </c>
    </row>
    <row r="15" spans="1:20" x14ac:dyDescent="0.25">
      <c r="A15" s="17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3" t="e">
        <f t="shared" si="0"/>
        <v>#DIV/0!</v>
      </c>
      <c r="I15" s="163">
        <f>+ROUNDDOWN(F15/'allg. Daten'!$D$21,0)*'allg. Daten'!$D$21+ROUNDDOWN(G15/'allg. Daten'!$D$22,0)*'allg. Daten'!$D$22</f>
        <v>0</v>
      </c>
      <c r="J15" s="185">
        <f t="shared" si="1"/>
        <v>0</v>
      </c>
      <c r="K15" s="186" t="str">
        <f>IF(+I15/'allg. Daten'!$D$21=0,"",+I15/'allg. Daten'!$D$21)</f>
        <v/>
      </c>
      <c r="L15" s="187">
        <f t="shared" si="2"/>
        <v>0</v>
      </c>
      <c r="M15" s="135"/>
      <c r="N15" s="167" t="s">
        <v>3</v>
      </c>
    </row>
    <row r="16" spans="1:20" x14ac:dyDescent="0.25">
      <c r="A16" s="17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3" t="e">
        <f t="shared" si="0"/>
        <v>#DIV/0!</v>
      </c>
      <c r="I16" s="163">
        <f>+ROUNDDOWN(F16/'allg. Daten'!$D$21,0)*'allg. Daten'!$D$21+ROUNDDOWN(G16/'allg. Daten'!$D$22,0)*'allg. Daten'!$D$22</f>
        <v>0</v>
      </c>
      <c r="J16" s="185">
        <f t="shared" si="1"/>
        <v>0</v>
      </c>
      <c r="K16" s="186" t="str">
        <f>IF(+I16/'allg. Daten'!$D$21=0,"",+I16/'allg. Daten'!$D$21)</f>
        <v/>
      </c>
      <c r="L16" s="187">
        <f t="shared" si="2"/>
        <v>0</v>
      </c>
      <c r="M16" s="135"/>
      <c r="N16" s="167" t="s">
        <v>3</v>
      </c>
    </row>
    <row r="17" spans="1:17" x14ac:dyDescent="0.25">
      <c r="A17" s="17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3" t="e">
        <f t="shared" si="0"/>
        <v>#DIV/0!</v>
      </c>
      <c r="I17" s="163">
        <f>+ROUNDDOWN(F17/'allg. Daten'!$D$21,0)*'allg. Daten'!$D$21+ROUNDDOWN(G17/'allg. Daten'!$D$22,0)*'allg. Daten'!$D$22</f>
        <v>0</v>
      </c>
      <c r="J17" s="185">
        <f t="shared" si="1"/>
        <v>0</v>
      </c>
      <c r="K17" s="186" t="str">
        <f>IF(+I17/'allg. Daten'!$D$21=0,"",+I17/'allg. Daten'!$D$21)</f>
        <v/>
      </c>
      <c r="L17" s="187">
        <f t="shared" si="2"/>
        <v>0</v>
      </c>
      <c r="M17" s="135"/>
      <c r="N17" s="167" t="s">
        <v>3</v>
      </c>
    </row>
    <row r="18" spans="1:17" x14ac:dyDescent="0.25">
      <c r="A18" s="17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3" t="e">
        <f t="shared" si="0"/>
        <v>#DIV/0!</v>
      </c>
      <c r="I18" s="163">
        <f>+ROUNDDOWN(F18/'allg. Daten'!$D$21,0)*'allg. Daten'!$D$21+ROUNDDOWN(G18/'allg. Daten'!$D$22,0)*'allg. Daten'!$D$22</f>
        <v>0</v>
      </c>
      <c r="J18" s="185">
        <f t="shared" si="1"/>
        <v>0</v>
      </c>
      <c r="K18" s="186" t="str">
        <f>IF(+I18/'allg. Daten'!$D$21=0,"",+I18/'allg. Daten'!$D$21)</f>
        <v/>
      </c>
      <c r="L18" s="187">
        <f t="shared" si="2"/>
        <v>0</v>
      </c>
      <c r="M18" s="135"/>
      <c r="N18" s="167" t="s">
        <v>3</v>
      </c>
    </row>
    <row r="19" spans="1:17" x14ac:dyDescent="0.25">
      <c r="A19" s="17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3" t="e">
        <f t="shared" si="0"/>
        <v>#DIV/0!</v>
      </c>
      <c r="I19" s="163">
        <f>+ROUNDDOWN(F19/'allg. Daten'!$D$21,0)*'allg. Daten'!$D$21+ROUNDDOWN(G19/'allg. Daten'!$D$22,0)*'allg. Daten'!$D$22</f>
        <v>0</v>
      </c>
      <c r="J19" s="185">
        <f t="shared" si="1"/>
        <v>0</v>
      </c>
      <c r="K19" s="186" t="str">
        <f>IF(+I19/'allg. Daten'!$D$21=0,"",+I19/'allg. Daten'!$D$21)</f>
        <v/>
      </c>
      <c r="L19" s="187">
        <f t="shared" si="2"/>
        <v>0</v>
      </c>
      <c r="M19" s="135"/>
      <c r="N19" s="167" t="s">
        <v>3</v>
      </c>
    </row>
    <row r="20" spans="1:17" x14ac:dyDescent="0.25">
      <c r="A20" s="17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3" t="e">
        <f t="shared" si="0"/>
        <v>#DIV/0!</v>
      </c>
      <c r="I20" s="163">
        <f>+ROUNDDOWN(F20/'allg. Daten'!$D$21,0)*'allg. Daten'!$D$21+ROUNDDOWN(G20/'allg. Daten'!$D$22,0)*'allg. Daten'!$D$22</f>
        <v>0</v>
      </c>
      <c r="J20" s="185">
        <f t="shared" si="1"/>
        <v>0</v>
      </c>
      <c r="K20" s="186" t="str">
        <f>IF(+I20/'allg. Daten'!$D$21=0,"",+I20/'allg. Daten'!$D$21)</f>
        <v/>
      </c>
      <c r="L20" s="187">
        <f t="shared" si="2"/>
        <v>0</v>
      </c>
      <c r="M20" s="135"/>
      <c r="N20" s="167" t="s">
        <v>3</v>
      </c>
    </row>
    <row r="21" spans="1:17" x14ac:dyDescent="0.25">
      <c r="A21" s="17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3" t="e">
        <f t="shared" si="0"/>
        <v>#DIV/0!</v>
      </c>
      <c r="I21" s="163">
        <f>+ROUNDDOWN(F21/'allg. Daten'!$D$21,0)*'allg. Daten'!$D$21+ROUNDDOWN(G21/'allg. Daten'!$D$22,0)*'allg. Daten'!$D$22</f>
        <v>0</v>
      </c>
      <c r="J21" s="185">
        <f t="shared" si="1"/>
        <v>0</v>
      </c>
      <c r="K21" s="186" t="str">
        <f>IF(+I21/'allg. Daten'!$D$21=0,"",+I21/'allg. Daten'!$D$21)</f>
        <v/>
      </c>
      <c r="L21" s="187">
        <f t="shared" si="2"/>
        <v>0</v>
      </c>
      <c r="M21" s="135"/>
      <c r="N21" s="167" t="s">
        <v>3</v>
      </c>
    </row>
    <row r="22" spans="1:17" x14ac:dyDescent="0.25">
      <c r="A22" s="17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3" t="e">
        <f t="shared" si="0"/>
        <v>#DIV/0!</v>
      </c>
      <c r="I22" s="163">
        <f>+ROUNDDOWN(F22/'allg. Daten'!$D$21,0)*'allg. Daten'!$D$21+ROUNDDOWN(G22/'allg. Daten'!$D$22,0)*'allg. Daten'!$D$22</f>
        <v>0</v>
      </c>
      <c r="J22" s="185">
        <f t="shared" si="1"/>
        <v>0</v>
      </c>
      <c r="K22" s="186" t="str">
        <f>IF(+I22/'allg. Daten'!$D$21=0,"",+I22/'allg. Daten'!$D$21)</f>
        <v/>
      </c>
      <c r="L22" s="187">
        <f t="shared" si="2"/>
        <v>0</v>
      </c>
      <c r="M22" s="135"/>
      <c r="N22" s="167" t="s">
        <v>3</v>
      </c>
    </row>
    <row r="23" spans="1:17" x14ac:dyDescent="0.25">
      <c r="A23" s="17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3" t="e">
        <f t="shared" si="0"/>
        <v>#DIV/0!</v>
      </c>
      <c r="I23" s="163">
        <f>+ROUNDDOWN(F23/'allg. Daten'!$D$21,0)*'allg. Daten'!$D$21+ROUNDDOWN(G23/'allg. Daten'!$D$22,0)*'allg. Daten'!$D$22</f>
        <v>0</v>
      </c>
      <c r="J23" s="185">
        <f t="shared" si="1"/>
        <v>0</v>
      </c>
      <c r="K23" s="186" t="str">
        <f>IF(+I23/'allg. Daten'!$D$21=0,"",+I23/'allg. Daten'!$D$21)</f>
        <v/>
      </c>
      <c r="L23" s="187">
        <f t="shared" si="2"/>
        <v>0</v>
      </c>
      <c r="M23" s="135"/>
      <c r="N23" s="167" t="s">
        <v>3</v>
      </c>
    </row>
    <row r="24" spans="1:17" x14ac:dyDescent="0.25">
      <c r="A24" s="17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3" t="e">
        <f t="shared" si="0"/>
        <v>#DIV/0!</v>
      </c>
      <c r="I24" s="163">
        <f>+ROUNDDOWN(F24/'allg. Daten'!$D$21,0)*'allg. Daten'!$D$21+ROUNDDOWN(G24/'allg. Daten'!$D$22,0)*'allg. Daten'!$D$22</f>
        <v>0</v>
      </c>
      <c r="J24" s="185">
        <f t="shared" si="1"/>
        <v>0</v>
      </c>
      <c r="K24" s="186" t="str">
        <f>IF(+I24/'allg. Daten'!$D$21=0,"",+I24/'allg. Daten'!$D$21)</f>
        <v/>
      </c>
      <c r="L24" s="187">
        <f t="shared" si="2"/>
        <v>0</v>
      </c>
      <c r="M24" s="135"/>
      <c r="N24" s="167" t="s">
        <v>3</v>
      </c>
    </row>
    <row r="25" spans="1:17" x14ac:dyDescent="0.25">
      <c r="A25" s="17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3" t="e">
        <f t="shared" si="0"/>
        <v>#DIV/0!</v>
      </c>
      <c r="I25" s="163">
        <f>+ROUNDDOWN(F25/'allg. Daten'!$D$21,0)*'allg. Daten'!$D$21+ROUNDDOWN(G25/'allg. Daten'!$D$22,0)*'allg. Daten'!$D$22</f>
        <v>0</v>
      </c>
      <c r="J25" s="185">
        <f t="shared" si="1"/>
        <v>0</v>
      </c>
      <c r="K25" s="186" t="str">
        <f>IF(+I25/'allg. Daten'!$D$21=0,"",+I25/'allg. Daten'!$D$21)</f>
        <v/>
      </c>
      <c r="L25" s="187">
        <f t="shared" si="2"/>
        <v>0</v>
      </c>
      <c r="M25" s="135"/>
      <c r="N25" s="167" t="s">
        <v>3</v>
      </c>
    </row>
    <row r="26" spans="1:17" x14ac:dyDescent="0.25">
      <c r="A26" s="17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3" t="e">
        <f t="shared" si="0"/>
        <v>#DIV/0!</v>
      </c>
      <c r="I26" s="163">
        <f>+ROUNDDOWN(F26/'allg. Daten'!$D$21,0)*'allg. Daten'!$D$21+ROUNDDOWN(G26/'allg. Daten'!$D$22,0)*'allg. Daten'!$D$22</f>
        <v>0</v>
      </c>
      <c r="J26" s="185">
        <f t="shared" si="1"/>
        <v>0</v>
      </c>
      <c r="K26" s="186" t="str">
        <f>IF(+I26/'allg. Daten'!$D$21=0,"",+I26/'allg. Daten'!$D$21)</f>
        <v/>
      </c>
      <c r="L26" s="187">
        <f t="shared" si="2"/>
        <v>0</v>
      </c>
      <c r="M26" s="135"/>
      <c r="N26" s="167" t="s">
        <v>3</v>
      </c>
    </row>
    <row r="27" spans="1:17" x14ac:dyDescent="0.25">
      <c r="A27" s="17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3" t="e">
        <f t="shared" si="0"/>
        <v>#DIV/0!</v>
      </c>
      <c r="I27" s="163">
        <f>+ROUNDDOWN(F27/'allg. Daten'!$D$21,0)*'allg. Daten'!$D$21+ROUNDDOWN(G27/'allg. Daten'!$D$22,0)*'allg. Daten'!$D$22</f>
        <v>0</v>
      </c>
      <c r="J27" s="185">
        <f t="shared" si="1"/>
        <v>0</v>
      </c>
      <c r="K27" s="186" t="str">
        <f>IF(+I27/'allg. Daten'!$D$21=0,"",+I27/'allg. Daten'!$D$21)</f>
        <v/>
      </c>
      <c r="L27" s="187">
        <f t="shared" si="2"/>
        <v>0</v>
      </c>
      <c r="M27" s="135"/>
      <c r="N27" s="167" t="s">
        <v>3</v>
      </c>
    </row>
    <row r="28" spans="1:17" ht="15.75" thickBot="1" x14ac:dyDescent="0.3">
      <c r="A28" s="17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3" t="e">
        <f t="shared" si="0"/>
        <v>#DIV/0!</v>
      </c>
      <c r="I28" s="169">
        <f>+ROUNDDOWN(F28/'allg. Daten'!$D$21,0)*'allg. Daten'!$D$21+ROUNDDOWN(G28/'allg. Daten'!$D$22,0)*'allg. Daten'!$D$22</f>
        <v>0</v>
      </c>
      <c r="J28" s="185">
        <f t="shared" si="1"/>
        <v>0</v>
      </c>
      <c r="K28" s="186" t="str">
        <f>IF(+I28/'allg. Daten'!$D$21=0,"",+I28/'allg. Daten'!$D$21)</f>
        <v/>
      </c>
      <c r="L28" s="187">
        <f t="shared" si="2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5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88" t="s">
        <v>57</v>
      </c>
      <c r="D31" s="189"/>
      <c r="E31" s="189"/>
      <c r="F31" s="189"/>
      <c r="G31" s="189"/>
      <c r="H31" s="189"/>
      <c r="I31" s="189"/>
      <c r="J31" s="189"/>
      <c r="K31" s="189"/>
      <c r="L31" s="190">
        <f>+J29+K30</f>
        <v>0</v>
      </c>
      <c r="M31" s="190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P32" s="181"/>
      <c r="Q32" s="191"/>
    </row>
    <row r="33" spans="1:16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  <c r="P33" s="181"/>
    </row>
    <row r="34" spans="1:16" ht="19.5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  <c r="P34" s="181"/>
    </row>
    <row r="35" spans="1:16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  <c r="P35" s="181"/>
    </row>
    <row r="36" spans="1:16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  <c r="P36" s="181"/>
    </row>
    <row r="37" spans="1:16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81"/>
    </row>
    <row r="38" spans="1:16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  <c r="P38" s="181"/>
    </row>
    <row r="39" spans="1:16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  <c r="P39" s="181"/>
    </row>
    <row r="40" spans="1:16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  <c r="P40" s="181"/>
    </row>
    <row r="41" spans="1:16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  <c r="P41" s="181"/>
    </row>
    <row r="42" spans="1:16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  <c r="P42" s="181"/>
    </row>
    <row r="43" spans="1:16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  <c r="P43" s="181"/>
    </row>
    <row r="44" spans="1:16" x14ac:dyDescent="0.25">
      <c r="A44" s="181"/>
      <c r="B44" s="155"/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  <c r="P44" s="181"/>
    </row>
    <row r="45" spans="1:16" s="181" customFormat="1" x14ac:dyDescent="0.25">
      <c r="B45" s="155"/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1:16" s="181" customFormat="1" x14ac:dyDescent="0.25">
      <c r="B46" s="155"/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1:16" s="181" customFormat="1" x14ac:dyDescent="0.25">
      <c r="B47" s="155"/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1:16" s="181" customFormat="1" ht="7.5" customHeight="1" x14ac:dyDescent="0.25">
      <c r="B48" s="155"/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1:16" s="181" customFormat="1" x14ac:dyDescent="0.25">
      <c r="B49" s="155"/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1:16" s="181" customFormat="1" x14ac:dyDescent="0.25">
      <c r="B50" s="155"/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1:16" s="181" customFormat="1" x14ac:dyDescent="0.25">
      <c r="B51" s="155"/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1:16" s="181" customFormat="1" x14ac:dyDescent="0.25">
      <c r="B52" s="155"/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1:16" s="181" customFormat="1" ht="15.75" customHeight="1" x14ac:dyDescent="0.25">
      <c r="B53" s="155"/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1:16" s="181" customFormat="1" x14ac:dyDescent="0.25">
      <c r="B54" s="155"/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1:16" s="181" customFormat="1" x14ac:dyDescent="0.25">
      <c r="B55" s="155"/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1:16" s="181" customFormat="1" x14ac:dyDescent="0.25">
      <c r="B56" s="155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1:16" s="181" customFormat="1" x14ac:dyDescent="0.25">
      <c r="B57" s="155"/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1:16" s="181" customFormat="1" x14ac:dyDescent="0.25">
      <c r="B58" s="155"/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1:16" s="181" customFormat="1" x14ac:dyDescent="0.25">
      <c r="B59" s="155"/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1:16" s="181" customFormat="1" ht="15.75" customHeight="1" x14ac:dyDescent="0.25">
      <c r="B60" s="155"/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1:16" x14ac:dyDescent="0.25">
      <c r="A61" s="181"/>
      <c r="B61" s="155"/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  <c r="P61" s="181"/>
    </row>
    <row r="62" spans="1:16" x14ac:dyDescent="0.25">
      <c r="A62" s="181"/>
      <c r="B62" s="155"/>
      <c r="P62" s="181"/>
    </row>
    <row r="63" spans="1:16" x14ac:dyDescent="0.25">
      <c r="P63" s="181"/>
    </row>
    <row r="64" spans="1:16" x14ac:dyDescent="0.25">
      <c r="P64" s="181"/>
    </row>
    <row r="65" spans="3:16" x14ac:dyDescent="0.25"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</row>
    <row r="66" spans="3:16" x14ac:dyDescent="0.25"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</row>
    <row r="67" spans="3:16" x14ac:dyDescent="0.25"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</row>
    <row r="68" spans="3:16" x14ac:dyDescent="0.25"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</row>
    <row r="69" spans="3:16" x14ac:dyDescent="0.25"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</row>
  </sheetData>
  <sheetProtection algorithmName="SHA-512" hashValue="LakaIUUMrOnNvlrYfQbSKPeux+pQ8dKbz2NxNw8xdBhnfnbxHvNpqyMUdojtjf8OppfU9WYzRmXi3u6v0TANQg==" saltValue="N/E1krwcv/RYHh+HuD3AQQ==" spinCount="100000" sheet="1" objects="1" scenarios="1"/>
  <mergeCells count="21">
    <mergeCell ref="D7:G7"/>
    <mergeCell ref="J7:M7"/>
    <mergeCell ref="C9:C10"/>
    <mergeCell ref="D9:G9"/>
    <mergeCell ref="H9:I9"/>
    <mergeCell ref="J9:K9"/>
    <mergeCell ref="L9:L10"/>
    <mergeCell ref="M9:N10"/>
    <mergeCell ref="C2:K3"/>
    <mergeCell ref="L2:N3"/>
    <mergeCell ref="D5:K5"/>
    <mergeCell ref="L5:N5"/>
    <mergeCell ref="D6:K6"/>
    <mergeCell ref="L6:M6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">
    <cfRule type="cellIs" dxfId="966" priority="39" operator="equal">
      <formula>0</formula>
    </cfRule>
  </conditionalFormatting>
  <conditionalFormatting sqref="D29:J30 D31:E31">
    <cfRule type="cellIs" dxfId="965" priority="37" operator="equal">
      <formula>0</formula>
    </cfRule>
  </conditionalFormatting>
  <conditionalFormatting sqref="K30 L31">
    <cfRule type="cellIs" dxfId="964" priority="28" operator="equal">
      <formula>0</formula>
    </cfRule>
  </conditionalFormatting>
  <conditionalFormatting sqref="K30 L31">
    <cfRule type="cellIs" dxfId="963" priority="27" operator="equal">
      <formula>0</formula>
    </cfRule>
  </conditionalFormatting>
  <conditionalFormatting sqref="M29">
    <cfRule type="cellIs" dxfId="962" priority="26" operator="equal">
      <formula>0</formula>
    </cfRule>
  </conditionalFormatting>
  <conditionalFormatting sqref="M29">
    <cfRule type="cellIs" dxfId="961" priority="25" operator="equal">
      <formula>0</formula>
    </cfRule>
  </conditionalFormatting>
  <conditionalFormatting sqref="M31">
    <cfRule type="cellIs" dxfId="960" priority="24" operator="equal">
      <formula>0</formula>
    </cfRule>
  </conditionalFormatting>
  <conditionalFormatting sqref="M31">
    <cfRule type="cellIs" dxfId="959" priority="23" operator="equal">
      <formula>0</formula>
    </cfRule>
  </conditionalFormatting>
  <conditionalFormatting sqref="F31:K31">
    <cfRule type="cellIs" dxfId="958" priority="21" operator="equal">
      <formula>0</formula>
    </cfRule>
  </conditionalFormatting>
  <conditionalFormatting sqref="J11:J28">
    <cfRule type="cellIs" dxfId="957" priority="20" operator="equal">
      <formula>0</formula>
    </cfRule>
  </conditionalFormatting>
  <conditionalFormatting sqref="K11:L28">
    <cfRule type="cellIs" dxfId="956" priority="19" operator="equal">
      <formula>0</formula>
    </cfRule>
  </conditionalFormatting>
  <conditionalFormatting sqref="J11:L28">
    <cfRule type="cellIs" dxfId="955" priority="18" operator="equal">
      <formula>0</formula>
    </cfRule>
  </conditionalFormatting>
  <conditionalFormatting sqref="I11">
    <cfRule type="cellIs" dxfId="954" priority="11" operator="equal">
      <formula>0</formula>
    </cfRule>
  </conditionalFormatting>
  <conditionalFormatting sqref="I11">
    <cfRule type="cellIs" dxfId="953" priority="10" operator="equal">
      <formula>0</formula>
    </cfRule>
  </conditionalFormatting>
  <conditionalFormatting sqref="H12:H28">
    <cfRule type="cellIs" dxfId="952" priority="17" operator="equal">
      <formula>0</formula>
    </cfRule>
  </conditionalFormatting>
  <conditionalFormatting sqref="H12:H28">
    <cfRule type="cellIs" dxfId="951" priority="16" operator="equal">
      <formula>0</formula>
    </cfRule>
  </conditionalFormatting>
  <conditionalFormatting sqref="H11:H28">
    <cfRule type="cellIs" dxfId="950" priority="13" operator="equal">
      <formula>0</formula>
    </cfRule>
  </conditionalFormatting>
  <conditionalFormatting sqref="H11:H28">
    <cfRule type="cellIs" dxfId="949" priority="12" operator="equal">
      <formula>0</formula>
    </cfRule>
  </conditionalFormatting>
  <conditionalFormatting sqref="I12:I28">
    <cfRule type="cellIs" dxfId="948" priority="15" operator="equal">
      <formula>0</formula>
    </cfRule>
  </conditionalFormatting>
  <conditionalFormatting sqref="I12:I28">
    <cfRule type="cellIs" dxfId="947" priority="14" operator="equal">
      <formula>0</formula>
    </cfRule>
  </conditionalFormatting>
  <conditionalFormatting sqref="C11:C28">
    <cfRule type="expression" dxfId="946" priority="9">
      <formula>AND($L$5&gt;10000,$A11="Ferien")</formula>
    </cfRule>
  </conditionalFormatting>
  <conditionalFormatting sqref="D19:N28 H11:N17 H18:L18 N18">
    <cfRule type="expression" dxfId="945" priority="8" stopIfTrue="1">
      <formula>AND($L$5&gt;10000,$A11="Ferien")</formula>
    </cfRule>
  </conditionalFormatting>
  <conditionalFormatting sqref="D19:M28 H11:M17 H18:L18">
    <cfRule type="expression" dxfId="944" priority="7" stopIfTrue="1">
      <formula>AND($L$5&gt;10000,$A11="Ferien")</formula>
    </cfRule>
  </conditionalFormatting>
  <conditionalFormatting sqref="D18:G18">
    <cfRule type="expression" dxfId="943" priority="6" stopIfTrue="1">
      <formula>AND($L$5&gt;10000,$A18="Ferien")</formula>
    </cfRule>
  </conditionalFormatting>
  <conditionalFormatting sqref="D18:G18">
    <cfRule type="expression" dxfId="942" priority="5" stopIfTrue="1">
      <formula>AND($L$5&gt;10000,$A18="Ferien")</formula>
    </cfRule>
  </conditionalFormatting>
  <conditionalFormatting sqref="M18">
    <cfRule type="expression" dxfId="941" priority="4" stopIfTrue="1">
      <formula>AND($L$5&gt;10000,$A18="Ferien")</formula>
    </cfRule>
  </conditionalFormatting>
  <conditionalFormatting sqref="M18">
    <cfRule type="expression" dxfId="940" priority="3" stopIfTrue="1">
      <formula>AND($L$5&gt;10000,$A18="Ferien")</formula>
    </cfRule>
  </conditionalFormatting>
  <conditionalFormatting sqref="D11:G17">
    <cfRule type="expression" dxfId="939" priority="2" stopIfTrue="1">
      <formula>AND($L$5&gt;10000,$A11="Ferien")</formula>
    </cfRule>
  </conditionalFormatting>
  <conditionalFormatting sqref="D11:G17">
    <cfRule type="expression" dxfId="938" priority="1" stopIfTrue="1">
      <formula>AND($L$5&gt;10000,$A11="Ferien")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97" r:id="rId4" name="Check Box 77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T61"/>
  <sheetViews>
    <sheetView view="pageLayout" topLeftCell="C10" zoomScale="80" zoomScaleNormal="70" zoomScalePageLayoutView="80" workbookViewId="0">
      <selection activeCell="O27" sqref="O27"/>
    </sheetView>
  </sheetViews>
  <sheetFormatPr baseColWidth="10" defaultColWidth="11.42578125" defaultRowHeight="15" x14ac:dyDescent="0.25"/>
  <cols>
    <col min="1" max="1" width="6" style="149" hidden="1" customWidth="1"/>
    <col min="2" max="2" width="29.85546875" style="149" hidden="1" customWidth="1"/>
    <col min="3" max="3" width="11.42578125" style="149"/>
    <col min="4" max="7" width="8.140625" style="149" customWidth="1"/>
    <col min="8" max="9" width="9.85546875" style="149" hidden="1" customWidth="1"/>
    <col min="10" max="10" width="7.5703125" style="149" customWidth="1"/>
    <col min="11" max="12" width="8.42578125" style="149" customWidth="1"/>
    <col min="13" max="13" width="13.140625" style="149" customWidth="1"/>
    <col min="14" max="14" width="9" style="149" customWidth="1"/>
    <col min="15" max="17" width="11.42578125" style="149"/>
    <col min="18" max="18" width="11.5703125" style="149" customWidth="1"/>
    <col min="19" max="19" width="11.42578125" style="149"/>
    <col min="20" max="20" width="2.85546875" style="149" bestFit="1" customWidth="1"/>
    <col min="21" max="21" width="7" style="149" customWidth="1"/>
    <col min="22" max="16384" width="11.42578125" style="14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54"/>
      <c r="P1" s="154"/>
      <c r="Q1" s="154"/>
      <c r="R1" s="154"/>
      <c r="S1" s="154"/>
      <c r="T1" s="154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137"/>
      <c r="Q2" s="137"/>
      <c r="R2" s="137"/>
      <c r="S2" s="137"/>
      <c r="T2" s="137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+Zusammenfassung!$C$10</f>
        <v>0</v>
      </c>
      <c r="E5" s="292"/>
      <c r="F5" s="292"/>
      <c r="G5" s="292"/>
      <c r="H5" s="292"/>
      <c r="I5" s="292"/>
      <c r="J5" s="292"/>
      <c r="K5" s="292"/>
      <c r="L5" s="304">
        <f>+Zusammenfassung!$B$10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+Zusammenfassung!$D$10&amp;"; "&amp;+Zusammenfassung!$E$10&amp;" "&amp;+Zusammenfassung!$F$10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IF(+Zusammenfassung!$Q$10="Schule eintragen",0,+Zusammenfassung!$Q$10)</f>
        <v>0</v>
      </c>
    </row>
    <row r="7" spans="1:20" ht="23.45" customHeight="1" thickBot="1" x14ac:dyDescent="0.3">
      <c r="B7" s="150"/>
      <c r="C7" s="57" t="s">
        <v>49</v>
      </c>
      <c r="D7" s="293">
        <f>+Zusammenfassung!$G$10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Daten'!$C$6:$G$13,4,FALSE)))</f>
        <v>0</v>
      </c>
    </row>
    <row r="8" spans="1:20" s="155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297" t="s">
        <v>38</v>
      </c>
      <c r="E9" s="297"/>
      <c r="F9" s="297"/>
      <c r="G9" s="297"/>
      <c r="H9" s="298" t="s">
        <v>39</v>
      </c>
      <c r="I9" s="299"/>
      <c r="J9" s="300" t="s">
        <v>37</v>
      </c>
      <c r="K9" s="301"/>
      <c r="L9" s="301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57" t="s">
        <v>5</v>
      </c>
      <c r="E10" s="157" t="s">
        <v>12</v>
      </c>
      <c r="F10" s="157" t="s">
        <v>5</v>
      </c>
      <c r="G10" s="157" t="s">
        <v>12</v>
      </c>
      <c r="H10" s="158" t="s">
        <v>11</v>
      </c>
      <c r="I10" s="159" t="s">
        <v>10</v>
      </c>
      <c r="J10" s="160" t="s">
        <v>11</v>
      </c>
      <c r="K10" s="157" t="s">
        <v>10</v>
      </c>
      <c r="L10" s="302"/>
      <c r="M10" s="312"/>
      <c r="N10" s="313"/>
    </row>
    <row r="11" spans="1:20" x14ac:dyDescent="0.25">
      <c r="A11" s="14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2" t="e">
        <f>+IF($N$6=0,0,ROUNDDOWN(D11/$N$6,0)*$N$6+ROUNDDOWN(E11/$N$6,0)*$N$6)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64">
        <f>IFERROR((H11/$N$6),0)</f>
        <v>0</v>
      </c>
      <c r="K11" s="165" t="str">
        <f>IF(+I11/'allg. Daten'!$D$21=0,"",+I11/'allg. Daten'!$D$21)</f>
        <v/>
      </c>
      <c r="L11" s="166">
        <f>+IFERROR(J11+K11,MAX(J11,K11))</f>
        <v>0</v>
      </c>
      <c r="M11" s="135"/>
      <c r="N11" s="167" t="s">
        <v>3</v>
      </c>
    </row>
    <row r="12" spans="1:20" x14ac:dyDescent="0.25">
      <c r="A12" s="14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2" t="e">
        <f>+IF($N$6=0,0,ROUNDDOWN(D12/$N$6,0)*$N$6+ROUNDDOWN(E12/$N$6,0)*$N$6)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64">
        <f t="shared" ref="J12:J28" si="0">IFERROR((H12/$N$6),0)</f>
        <v>0</v>
      </c>
      <c r="K12" s="165" t="str">
        <f>IF(+I12/'allg. Daten'!$D$21=0,"",+I12/'allg. Daten'!$D$21)</f>
        <v/>
      </c>
      <c r="L12" s="166">
        <f t="shared" ref="L12:L28" si="1">+IFERROR(J12+K12,MAX(J12,K12))</f>
        <v>0</v>
      </c>
      <c r="M12" s="135"/>
      <c r="N12" s="167" t="s">
        <v>3</v>
      </c>
    </row>
    <row r="13" spans="1:20" x14ac:dyDescent="0.25">
      <c r="A13" s="14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2" t="e">
        <f t="shared" ref="H13:H28" si="2">+IF($N$6=0,0,ROUNDDOWN(D13/$N$6,0)*$N$6+ROUNDDOWN(E13/$N$6,0)*$N$6)</f>
        <v>#DIV/0!</v>
      </c>
      <c r="I13" s="163">
        <f>+ROUNDDOWN(F13/'allg. Daten'!$D$21,0)*'allg. Daten'!$D$21+ROUNDDOWN(G13/'allg. Daten'!$D$22,0)*'allg. Daten'!$D$22</f>
        <v>0</v>
      </c>
      <c r="J13" s="164">
        <f t="shared" si="0"/>
        <v>0</v>
      </c>
      <c r="K13" s="165" t="str">
        <f>IF(+I13/'allg. Daten'!$D$21=0,"",+I13/'allg. Daten'!$D$21)</f>
        <v/>
      </c>
      <c r="L13" s="166">
        <f t="shared" si="1"/>
        <v>0</v>
      </c>
      <c r="M13" s="135"/>
      <c r="N13" s="167" t="s">
        <v>3</v>
      </c>
    </row>
    <row r="14" spans="1:20" x14ac:dyDescent="0.25">
      <c r="A14" s="14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2" t="e">
        <f t="shared" si="2"/>
        <v>#DIV/0!</v>
      </c>
      <c r="I14" s="163">
        <f>+ROUNDDOWN(F14/'allg. Daten'!$D$21,0)*'allg. Daten'!$D$21+ROUNDDOWN(G14/'allg. Daten'!$D$22,0)*'allg. Daten'!$D$22</f>
        <v>0</v>
      </c>
      <c r="J14" s="164">
        <f t="shared" si="0"/>
        <v>0</v>
      </c>
      <c r="K14" s="165" t="str">
        <f>IF(+I14/'allg. Daten'!$D$21=0,"",+I14/'allg. Daten'!$D$21)</f>
        <v/>
      </c>
      <c r="L14" s="166">
        <f t="shared" si="1"/>
        <v>0</v>
      </c>
      <c r="M14" s="135"/>
      <c r="N14" s="167" t="s">
        <v>3</v>
      </c>
    </row>
    <row r="15" spans="1:20" x14ac:dyDescent="0.25">
      <c r="A15" s="14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2" t="e">
        <f t="shared" si="2"/>
        <v>#DIV/0!</v>
      </c>
      <c r="I15" s="163">
        <f>+ROUNDDOWN(F15/'allg. Daten'!$D$21,0)*'allg. Daten'!$D$21+ROUNDDOWN(G15/'allg. Daten'!$D$22,0)*'allg. Daten'!$D$22</f>
        <v>0</v>
      </c>
      <c r="J15" s="164">
        <f t="shared" si="0"/>
        <v>0</v>
      </c>
      <c r="K15" s="165" t="str">
        <f>IF(+I15/'allg. Daten'!$D$21=0,"",+I15/'allg. Daten'!$D$21)</f>
        <v/>
      </c>
      <c r="L15" s="166">
        <f t="shared" si="1"/>
        <v>0</v>
      </c>
      <c r="M15" s="135"/>
      <c r="N15" s="167" t="s">
        <v>3</v>
      </c>
    </row>
    <row r="16" spans="1:20" x14ac:dyDescent="0.25">
      <c r="A16" s="14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2" t="e">
        <f t="shared" si="2"/>
        <v>#DIV/0!</v>
      </c>
      <c r="I16" s="163">
        <f>+ROUNDDOWN(F16/'allg. Daten'!$D$21,0)*'allg. Daten'!$D$21+ROUNDDOWN(G16/'allg. Daten'!$D$22,0)*'allg. Daten'!$D$22</f>
        <v>0</v>
      </c>
      <c r="J16" s="164">
        <f t="shared" si="0"/>
        <v>0</v>
      </c>
      <c r="K16" s="165" t="str">
        <f>IF(+I16/'allg. Daten'!$D$21=0,"",+I16/'allg. Daten'!$D$21)</f>
        <v/>
      </c>
      <c r="L16" s="166">
        <f t="shared" si="1"/>
        <v>0</v>
      </c>
      <c r="M16" s="135"/>
      <c r="N16" s="167" t="s">
        <v>3</v>
      </c>
    </row>
    <row r="17" spans="1:17" x14ac:dyDescent="0.25">
      <c r="A17" s="14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2" t="e">
        <f t="shared" si="2"/>
        <v>#DIV/0!</v>
      </c>
      <c r="I17" s="163">
        <f>+ROUNDDOWN(F17/'allg. Daten'!$D$21,0)*'allg. Daten'!$D$21+ROUNDDOWN(G17/'allg. Daten'!$D$22,0)*'allg. Daten'!$D$22</f>
        <v>0</v>
      </c>
      <c r="J17" s="164">
        <f t="shared" si="0"/>
        <v>0</v>
      </c>
      <c r="K17" s="165" t="str">
        <f>IF(+I17/'allg. Daten'!$D$21=0,"",+I17/'allg. Daten'!$D$21)</f>
        <v/>
      </c>
      <c r="L17" s="166">
        <f t="shared" si="1"/>
        <v>0</v>
      </c>
      <c r="M17" s="135"/>
      <c r="N17" s="167" t="s">
        <v>3</v>
      </c>
    </row>
    <row r="18" spans="1:17" x14ac:dyDescent="0.25">
      <c r="A18" s="14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2" t="e">
        <f t="shared" si="2"/>
        <v>#DIV/0!</v>
      </c>
      <c r="I18" s="163">
        <f>+ROUNDDOWN(F18/'allg. Daten'!$D$21,0)*'allg. Daten'!$D$21+ROUNDDOWN(G18/'allg. Daten'!$D$22,0)*'allg. Daten'!$D$22</f>
        <v>0</v>
      </c>
      <c r="J18" s="164">
        <f t="shared" si="0"/>
        <v>0</v>
      </c>
      <c r="K18" s="165" t="str">
        <f>IF(+I18/'allg. Daten'!$D$21=0,"",+I18/'allg. Daten'!$D$21)</f>
        <v/>
      </c>
      <c r="L18" s="166">
        <f t="shared" si="1"/>
        <v>0</v>
      </c>
      <c r="M18" s="135"/>
      <c r="N18" s="167" t="s">
        <v>3</v>
      </c>
    </row>
    <row r="19" spans="1:17" x14ac:dyDescent="0.25">
      <c r="A19" s="14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2" t="e">
        <f t="shared" si="2"/>
        <v>#DIV/0!</v>
      </c>
      <c r="I19" s="163">
        <f>+ROUNDDOWN(F19/'allg. Daten'!$D$21,0)*'allg. Daten'!$D$21+ROUNDDOWN(G19/'allg. Daten'!$D$22,0)*'allg. Daten'!$D$22</f>
        <v>0</v>
      </c>
      <c r="J19" s="164">
        <f t="shared" si="0"/>
        <v>0</v>
      </c>
      <c r="K19" s="165" t="str">
        <f>IF(+I19/'allg. Daten'!$D$21=0,"",+I19/'allg. Daten'!$D$21)</f>
        <v/>
      </c>
      <c r="L19" s="166">
        <f t="shared" si="1"/>
        <v>0</v>
      </c>
      <c r="M19" s="135"/>
      <c r="N19" s="167" t="s">
        <v>3</v>
      </c>
    </row>
    <row r="20" spans="1:17" x14ac:dyDescent="0.25">
      <c r="A20" s="14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2" t="e">
        <f t="shared" si="2"/>
        <v>#DIV/0!</v>
      </c>
      <c r="I20" s="163">
        <f>+ROUNDDOWN(F20/'allg. Daten'!$D$21,0)*'allg. Daten'!$D$21+ROUNDDOWN(G20/'allg. Daten'!$D$22,0)*'allg. Daten'!$D$22</f>
        <v>0</v>
      </c>
      <c r="J20" s="164">
        <f t="shared" si="0"/>
        <v>0</v>
      </c>
      <c r="K20" s="165" t="str">
        <f>IF(+I20/'allg. Daten'!$D$21=0,"",+I20/'allg. Daten'!$D$21)</f>
        <v/>
      </c>
      <c r="L20" s="166">
        <f t="shared" si="1"/>
        <v>0</v>
      </c>
      <c r="M20" s="135"/>
      <c r="N20" s="167" t="s">
        <v>3</v>
      </c>
    </row>
    <row r="21" spans="1:17" x14ac:dyDescent="0.25">
      <c r="A21" s="14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2" t="e">
        <f t="shared" si="2"/>
        <v>#DIV/0!</v>
      </c>
      <c r="I21" s="163">
        <f>+ROUNDDOWN(F21/'allg. Daten'!$D$21,0)*'allg. Daten'!$D$21+ROUNDDOWN(G21/'allg. Daten'!$D$22,0)*'allg. Daten'!$D$22</f>
        <v>0</v>
      </c>
      <c r="J21" s="164">
        <f t="shared" si="0"/>
        <v>0</v>
      </c>
      <c r="K21" s="165" t="str">
        <f>IF(+I21/'allg. Daten'!$D$21=0,"",+I21/'allg. Daten'!$D$21)</f>
        <v/>
      </c>
      <c r="L21" s="166">
        <f t="shared" si="1"/>
        <v>0</v>
      </c>
      <c r="M21" s="135"/>
      <c r="N21" s="167" t="s">
        <v>3</v>
      </c>
    </row>
    <row r="22" spans="1:17" x14ac:dyDescent="0.25">
      <c r="A22" s="14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2" t="e">
        <f t="shared" si="2"/>
        <v>#DIV/0!</v>
      </c>
      <c r="I22" s="163">
        <f>+ROUNDDOWN(F22/'allg. Daten'!$D$21,0)*'allg. Daten'!$D$21+ROUNDDOWN(G22/'allg. Daten'!$D$22,0)*'allg. Daten'!$D$22</f>
        <v>0</v>
      </c>
      <c r="J22" s="164">
        <f t="shared" si="0"/>
        <v>0</v>
      </c>
      <c r="K22" s="165" t="str">
        <f>IF(+I22/'allg. Daten'!$D$21=0,"",+I22/'allg. Daten'!$D$21)</f>
        <v/>
      </c>
      <c r="L22" s="166">
        <f t="shared" si="1"/>
        <v>0</v>
      </c>
      <c r="M22" s="135"/>
      <c r="N22" s="167" t="s">
        <v>3</v>
      </c>
    </row>
    <row r="23" spans="1:17" x14ac:dyDescent="0.25">
      <c r="A23" s="14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2" t="e">
        <f t="shared" si="2"/>
        <v>#DIV/0!</v>
      </c>
      <c r="I23" s="163">
        <f>+ROUNDDOWN(F23/'allg. Daten'!$D$21,0)*'allg. Daten'!$D$21+ROUNDDOWN(G23/'allg. Daten'!$D$22,0)*'allg. Daten'!$D$22</f>
        <v>0</v>
      </c>
      <c r="J23" s="164">
        <f t="shared" si="0"/>
        <v>0</v>
      </c>
      <c r="K23" s="165" t="str">
        <f>IF(+I23/'allg. Daten'!$D$21=0,"",+I23/'allg. Daten'!$D$21)</f>
        <v/>
      </c>
      <c r="L23" s="166">
        <f t="shared" si="1"/>
        <v>0</v>
      </c>
      <c r="M23" s="135"/>
      <c r="N23" s="167" t="s">
        <v>3</v>
      </c>
    </row>
    <row r="24" spans="1:17" x14ac:dyDescent="0.25">
      <c r="A24" s="14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2" t="e">
        <f t="shared" si="2"/>
        <v>#DIV/0!</v>
      </c>
      <c r="I24" s="163">
        <f>+ROUNDDOWN(F24/'allg. Daten'!$D$21,0)*'allg. Daten'!$D$21+ROUNDDOWN(G24/'allg. Daten'!$D$22,0)*'allg. Daten'!$D$22</f>
        <v>0</v>
      </c>
      <c r="J24" s="164">
        <f t="shared" si="0"/>
        <v>0</v>
      </c>
      <c r="K24" s="165" t="str">
        <f>IF(+I24/'allg. Daten'!$D$21=0,"",+I24/'allg. Daten'!$D$21)</f>
        <v/>
      </c>
      <c r="L24" s="166">
        <f t="shared" si="1"/>
        <v>0</v>
      </c>
      <c r="M24" s="135"/>
      <c r="N24" s="167" t="s">
        <v>3</v>
      </c>
    </row>
    <row r="25" spans="1:17" x14ac:dyDescent="0.25">
      <c r="A25" s="14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2" t="e">
        <f t="shared" si="2"/>
        <v>#DIV/0!</v>
      </c>
      <c r="I25" s="163">
        <f>+ROUNDDOWN(F25/'allg. Daten'!$D$21,0)*'allg. Daten'!$D$21+ROUNDDOWN(G25/'allg. Daten'!$D$22,0)*'allg. Daten'!$D$22</f>
        <v>0</v>
      </c>
      <c r="J25" s="164">
        <f t="shared" si="0"/>
        <v>0</v>
      </c>
      <c r="K25" s="165" t="str">
        <f>IF(+I25/'allg. Daten'!$D$21=0,"",+I25/'allg. Daten'!$D$21)</f>
        <v/>
      </c>
      <c r="L25" s="166">
        <f t="shared" si="1"/>
        <v>0</v>
      </c>
      <c r="M25" s="135"/>
      <c r="N25" s="167" t="s">
        <v>3</v>
      </c>
    </row>
    <row r="26" spans="1:17" x14ac:dyDescent="0.25">
      <c r="A26" s="14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2" t="e">
        <f t="shared" si="2"/>
        <v>#DIV/0!</v>
      </c>
      <c r="I26" s="163">
        <f>+ROUNDDOWN(F26/'allg. Daten'!$D$21,0)*'allg. Daten'!$D$21+ROUNDDOWN(G26/'allg. Daten'!$D$22,0)*'allg. Daten'!$D$22</f>
        <v>0</v>
      </c>
      <c r="J26" s="164">
        <f t="shared" si="0"/>
        <v>0</v>
      </c>
      <c r="K26" s="165" t="str">
        <f>IF(+I26/'allg. Daten'!$D$21=0,"",+I26/'allg. Daten'!$D$21)</f>
        <v/>
      </c>
      <c r="L26" s="166">
        <f t="shared" si="1"/>
        <v>0</v>
      </c>
      <c r="M26" s="135"/>
      <c r="N26" s="167" t="s">
        <v>3</v>
      </c>
    </row>
    <row r="27" spans="1:17" x14ac:dyDescent="0.25">
      <c r="A27" s="14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2" t="e">
        <f t="shared" si="2"/>
        <v>#DIV/0!</v>
      </c>
      <c r="I27" s="163">
        <f>+ROUNDDOWN(F27/'allg. Daten'!$D$21,0)*'allg. Daten'!$D$21+ROUNDDOWN(G27/'allg. Daten'!$D$22,0)*'allg. Daten'!$D$22</f>
        <v>0</v>
      </c>
      <c r="J27" s="164">
        <f t="shared" si="0"/>
        <v>0</v>
      </c>
      <c r="K27" s="165" t="str">
        <f>IF(+I27/'allg. Daten'!$D$21=0,"",+I27/'allg. Daten'!$D$21)</f>
        <v/>
      </c>
      <c r="L27" s="166">
        <f t="shared" si="1"/>
        <v>0</v>
      </c>
      <c r="M27" s="135"/>
      <c r="N27" s="167" t="s">
        <v>3</v>
      </c>
    </row>
    <row r="28" spans="1:17" ht="15.75" thickBot="1" x14ac:dyDescent="0.3">
      <c r="A28" s="14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2" t="e">
        <f t="shared" si="2"/>
        <v>#DIV/0!</v>
      </c>
      <c r="I28" s="169">
        <f>+ROUNDDOWN(F28/'allg. Daten'!$D$21,0)*'allg. Daten'!$D$21+ROUNDDOWN(G28/'allg. Daten'!$D$22,0)*'allg. Daten'!$D$22</f>
        <v>0</v>
      </c>
      <c r="J28" s="164">
        <f t="shared" si="0"/>
        <v>0</v>
      </c>
      <c r="K28" s="165" t="str">
        <f>IF(+I28/'allg. Daten'!$D$21=0,"",+I28/'allg. Daten'!$D$21)</f>
        <v/>
      </c>
      <c r="L28" s="166">
        <f t="shared" si="1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4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71" t="s">
        <v>57</v>
      </c>
      <c r="D31" s="173"/>
      <c r="E31" s="173"/>
      <c r="F31" s="173"/>
      <c r="G31" s="173"/>
      <c r="H31" s="173"/>
      <c r="I31" s="173"/>
      <c r="J31" s="173"/>
      <c r="K31" s="173"/>
      <c r="L31" s="176">
        <f>+J29+K30</f>
        <v>0</v>
      </c>
      <c r="M31" s="176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Q32" s="178"/>
    </row>
    <row r="33" spans="3:15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</row>
    <row r="34" spans="3:15" ht="10.5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</row>
    <row r="35" spans="3:15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</row>
    <row r="36" spans="3:15" ht="15.75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</row>
    <row r="37" spans="3:15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</row>
    <row r="38" spans="3:15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</row>
    <row r="39" spans="3:15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</row>
    <row r="40" spans="3:15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</row>
    <row r="41" spans="3:15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</row>
    <row r="42" spans="3:15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</row>
    <row r="43" spans="3:15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</row>
    <row r="44" spans="3:15" s="155" customFormat="1" x14ac:dyDescent="0.25"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</row>
    <row r="45" spans="3:15" s="155" customFormat="1" x14ac:dyDescent="0.25"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3:15" s="155" customFormat="1" x14ac:dyDescent="0.25"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3:15" s="155" customFormat="1" x14ac:dyDescent="0.25"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3:15" s="155" customFormat="1" ht="7.5" customHeight="1" x14ac:dyDescent="0.25"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3:15" s="155" customFormat="1" x14ac:dyDescent="0.25"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3:15" s="155" customFormat="1" x14ac:dyDescent="0.25"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3:15" s="155" customFormat="1" x14ac:dyDescent="0.25"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3:15" s="155" customFormat="1" x14ac:dyDescent="0.25"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3:15" s="155" customFormat="1" ht="15.75" customHeight="1" x14ac:dyDescent="0.25"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3:15" s="155" customFormat="1" x14ac:dyDescent="0.25"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3:15" s="155" customFormat="1" x14ac:dyDescent="0.25"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3:15" s="155" customFormat="1" x14ac:dyDescent="0.25"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3:15" s="155" customFormat="1" x14ac:dyDescent="0.25"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3:15" s="155" customFormat="1" x14ac:dyDescent="0.25"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3:15" s="155" customFormat="1" x14ac:dyDescent="0.25"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3:15" s="155" customFormat="1" ht="15.75" customHeight="1" x14ac:dyDescent="0.25"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3:15" s="155" customFormat="1" x14ac:dyDescent="0.25"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</row>
  </sheetData>
  <sheetProtection algorithmName="SHA-512" hashValue="ino9umW4P60NM2E8nkpYo5snYAU1Vh+58J0xe2kscNavDcc7Iz0mOIhZR+HZSSPID5uIs/qKrxMq9LWO3aqyHA==" saltValue="F0Cr3fIL+0vTZ7KGcLBkZw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 J11:J28">
    <cfRule type="cellIs" dxfId="937" priority="23" operator="equal">
      <formula>0</formula>
    </cfRule>
  </conditionalFormatting>
  <conditionalFormatting sqref="K11:L28">
    <cfRule type="cellIs" dxfId="936" priority="22" operator="equal">
      <formula>0</formula>
    </cfRule>
  </conditionalFormatting>
  <conditionalFormatting sqref="D29:J30 D31:E31 J11:L28">
    <cfRule type="cellIs" dxfId="935" priority="21" operator="equal">
      <formula>0</formula>
    </cfRule>
  </conditionalFormatting>
  <conditionalFormatting sqref="I11">
    <cfRule type="cellIs" dxfId="934" priority="14" operator="equal">
      <formula>0</formula>
    </cfRule>
  </conditionalFormatting>
  <conditionalFormatting sqref="I11">
    <cfRule type="cellIs" dxfId="933" priority="13" operator="equal">
      <formula>0</formula>
    </cfRule>
  </conditionalFormatting>
  <conditionalFormatting sqref="H12:H28">
    <cfRule type="cellIs" dxfId="932" priority="20" operator="equal">
      <formula>0</formula>
    </cfRule>
  </conditionalFormatting>
  <conditionalFormatting sqref="H12:H28">
    <cfRule type="cellIs" dxfId="931" priority="19" operator="equal">
      <formula>0</formula>
    </cfRule>
  </conditionalFormatting>
  <conditionalFormatting sqref="H11:H28">
    <cfRule type="cellIs" dxfId="930" priority="16" operator="equal">
      <formula>0</formula>
    </cfRule>
  </conditionalFormatting>
  <conditionalFormatting sqref="H11:H28">
    <cfRule type="cellIs" dxfId="929" priority="15" operator="equal">
      <formula>0</formula>
    </cfRule>
  </conditionalFormatting>
  <conditionalFormatting sqref="I12:I28">
    <cfRule type="cellIs" dxfId="928" priority="18" operator="equal">
      <formula>0</formula>
    </cfRule>
  </conditionalFormatting>
  <conditionalFormatting sqref="I12:I28">
    <cfRule type="cellIs" dxfId="927" priority="17" operator="equal">
      <formula>0</formula>
    </cfRule>
  </conditionalFormatting>
  <conditionalFormatting sqref="K30 L31">
    <cfRule type="cellIs" dxfId="926" priority="12" operator="equal">
      <formula>0</formula>
    </cfRule>
  </conditionalFormatting>
  <conditionalFormatting sqref="K30 L31">
    <cfRule type="cellIs" dxfId="925" priority="11" operator="equal">
      <formula>0</formula>
    </cfRule>
  </conditionalFormatting>
  <conditionalFormatting sqref="M29">
    <cfRule type="cellIs" dxfId="924" priority="10" operator="equal">
      <formula>0</formula>
    </cfRule>
  </conditionalFormatting>
  <conditionalFormatting sqref="M29">
    <cfRule type="cellIs" dxfId="923" priority="9" operator="equal">
      <formula>0</formula>
    </cfRule>
  </conditionalFormatting>
  <conditionalFormatting sqref="M31">
    <cfRule type="cellIs" dxfId="922" priority="8" operator="equal">
      <formula>0</formula>
    </cfRule>
  </conditionalFormatting>
  <conditionalFormatting sqref="M31">
    <cfRule type="cellIs" dxfId="921" priority="7" operator="equal">
      <formula>0</formula>
    </cfRule>
  </conditionalFormatting>
  <conditionalFormatting sqref="C11:C28">
    <cfRule type="expression" dxfId="920" priority="6">
      <formula>AND($L$5&gt;10000,$A11="Ferien")</formula>
    </cfRule>
  </conditionalFormatting>
  <conditionalFormatting sqref="F31:K31">
    <cfRule type="cellIs" dxfId="919" priority="5" operator="equal">
      <formula>0</formula>
    </cfRule>
  </conditionalFormatting>
  <conditionalFormatting sqref="D18:N28 H11:N17">
    <cfRule type="expression" dxfId="918" priority="4" stopIfTrue="1">
      <formula>AND($L$5&gt;10000,$A11="Ferien")</formula>
    </cfRule>
  </conditionalFormatting>
  <conditionalFormatting sqref="D18:M28 H11:M17">
    <cfRule type="expression" dxfId="917" priority="3" stopIfTrue="1">
      <formula>AND($L$5&gt;10000,$A11="Ferien")</formula>
    </cfRule>
  </conditionalFormatting>
  <conditionalFormatting sqref="D11:G17">
    <cfRule type="expression" dxfId="916" priority="2" stopIfTrue="1">
      <formula>AND($L$5&gt;10000,$A11="Ferien")</formula>
    </cfRule>
  </conditionalFormatting>
  <conditionalFormatting sqref="D11:G17">
    <cfRule type="expression" dxfId="915" priority="1" stopIfTrue="1">
      <formula>AND($L$5&gt;10000,$A11="Ferien")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43</xdr:row>
                    <xdr:rowOff>142875</xdr:rowOff>
                  </from>
                  <to>
                    <xdr:col>2</xdr:col>
                    <xdr:colOff>457200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/>
  <dimension ref="A1:T69"/>
  <sheetViews>
    <sheetView view="pageLayout" topLeftCell="C16" zoomScaleNormal="100" workbookViewId="0">
      <selection activeCell="O27" sqref="O27"/>
    </sheetView>
  </sheetViews>
  <sheetFormatPr baseColWidth="10" defaultColWidth="10.85546875" defaultRowHeight="15" x14ac:dyDescent="0.25"/>
  <cols>
    <col min="1" max="1" width="6" style="179" hidden="1" customWidth="1"/>
    <col min="2" max="2" width="29.85546875" style="149" hidden="1" customWidth="1"/>
    <col min="3" max="3" width="10.85546875" style="179"/>
    <col min="4" max="7" width="8.140625" style="179" customWidth="1"/>
    <col min="8" max="9" width="9.85546875" style="179" hidden="1" customWidth="1"/>
    <col min="10" max="10" width="7.5703125" style="179" customWidth="1"/>
    <col min="11" max="12" width="8.42578125" style="179" customWidth="1"/>
    <col min="13" max="13" width="13.140625" style="179" customWidth="1"/>
    <col min="14" max="14" width="9" style="179" customWidth="1"/>
    <col min="15" max="17" width="10.85546875" style="179"/>
    <col min="18" max="18" width="11.5703125" style="179" customWidth="1"/>
    <col min="19" max="19" width="10.85546875" style="179"/>
    <col min="20" max="20" width="2.85546875" style="179" bestFit="1" customWidth="1"/>
    <col min="21" max="21" width="7" style="179" customWidth="1"/>
    <col min="22" max="16384" width="10.85546875" style="17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80"/>
      <c r="P1" s="180"/>
      <c r="Q1" s="180"/>
      <c r="R1" s="180"/>
      <c r="S1" s="180"/>
      <c r="T1" s="180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2"/>
      <c r="Q2" s="2"/>
      <c r="R2" s="2"/>
      <c r="S2" s="2"/>
      <c r="T2" s="2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+Zusammenfassung!$C$11</f>
        <v>0</v>
      </c>
      <c r="E5" s="292"/>
      <c r="F5" s="292"/>
      <c r="G5" s="292"/>
      <c r="H5" s="292"/>
      <c r="I5" s="292"/>
      <c r="J5" s="292"/>
      <c r="K5" s="292"/>
      <c r="L5" s="304">
        <f>+Zusammenfassung!$B$11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+Zusammenfassung!$D$11&amp;"; "&amp;+Zusammenfassung!$E$11&amp;" "&amp;+Zusammenfassung!$F$11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IF(+Zusammenfassung!$Q$11="Schule eintragen",0,+Zusammenfassung!$Q$11)</f>
        <v>0</v>
      </c>
    </row>
    <row r="7" spans="1:20" ht="23.45" customHeight="1" thickBot="1" x14ac:dyDescent="0.3">
      <c r="B7" s="150"/>
      <c r="C7" s="57" t="s">
        <v>49</v>
      </c>
      <c r="D7" s="293">
        <f>+Zusammenfassung!$G$11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Daten'!C6:G13,4,FALSE)))</f>
        <v>0</v>
      </c>
    </row>
    <row r="8" spans="1:20" s="181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314" t="s">
        <v>38</v>
      </c>
      <c r="E9" s="314"/>
      <c r="F9" s="314"/>
      <c r="G9" s="314"/>
      <c r="H9" s="298" t="s">
        <v>39</v>
      </c>
      <c r="I9" s="299"/>
      <c r="J9" s="315" t="s">
        <v>37</v>
      </c>
      <c r="K9" s="316"/>
      <c r="L9" s="316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82" t="s">
        <v>5</v>
      </c>
      <c r="E10" s="182" t="s">
        <v>12</v>
      </c>
      <c r="F10" s="182" t="s">
        <v>5</v>
      </c>
      <c r="G10" s="182" t="s">
        <v>12</v>
      </c>
      <c r="H10" s="158" t="s">
        <v>11</v>
      </c>
      <c r="I10" s="159" t="s">
        <v>10</v>
      </c>
      <c r="J10" s="183" t="s">
        <v>11</v>
      </c>
      <c r="K10" s="184" t="s">
        <v>10</v>
      </c>
      <c r="L10" s="317"/>
      <c r="M10" s="312"/>
      <c r="N10" s="313"/>
    </row>
    <row r="11" spans="1:20" x14ac:dyDescent="0.25">
      <c r="A11" s="17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3" t="e">
        <f>IF($N$6=0,0,+ROUNDDOWN(D11/$N$6,0)*$N$6+ROUNDDOWN(E11/$N$6,0)*$N$6)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85">
        <f>IFERROR((H11/$N$6),0)</f>
        <v>0</v>
      </c>
      <c r="K11" s="186" t="str">
        <f>IF(+I11/'allg. Daten'!$D$21=0,"",+I11/'allg. Daten'!$D$21)</f>
        <v/>
      </c>
      <c r="L11" s="187">
        <f>+IFERROR(J11+K11,MAX(J11,K11))</f>
        <v>0</v>
      </c>
      <c r="M11" s="135"/>
      <c r="N11" s="167" t="s">
        <v>3</v>
      </c>
    </row>
    <row r="12" spans="1:20" x14ac:dyDescent="0.25">
      <c r="A12" s="17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3" t="e">
        <f t="shared" ref="H12:H28" si="0">IF($N$6=0,0,+ROUNDDOWN(D12/$N$6,0)*$N$6+ROUNDDOWN(E12/$N$6,0)*$N$6)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85">
        <f t="shared" ref="J12:J28" si="1">IFERROR((H12/$N$6),0)</f>
        <v>0</v>
      </c>
      <c r="K12" s="186" t="str">
        <f>IF(+I12/'allg. Daten'!$D$21=0,"",+I12/'allg. Daten'!$D$21)</f>
        <v/>
      </c>
      <c r="L12" s="187">
        <f t="shared" ref="L12:L28" si="2">+IFERROR(J12+K12,MAX(J12,K12))</f>
        <v>0</v>
      </c>
      <c r="M12" s="135"/>
      <c r="N12" s="167" t="s">
        <v>3</v>
      </c>
    </row>
    <row r="13" spans="1:20" x14ac:dyDescent="0.25">
      <c r="A13" s="17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3" t="e">
        <f t="shared" si="0"/>
        <v>#DIV/0!</v>
      </c>
      <c r="I13" s="163">
        <f>+ROUNDDOWN(F13/'allg. Daten'!$D$21,0)*'allg. Daten'!$D$21+ROUNDDOWN(G13/'allg. Daten'!$D$22,0)*'allg. Daten'!$D$22</f>
        <v>0</v>
      </c>
      <c r="J13" s="185">
        <f t="shared" si="1"/>
        <v>0</v>
      </c>
      <c r="K13" s="186" t="str">
        <f>IF(+I13/'allg. Daten'!$D$21=0,"",+I13/'allg. Daten'!$D$21)</f>
        <v/>
      </c>
      <c r="L13" s="187">
        <f t="shared" si="2"/>
        <v>0</v>
      </c>
      <c r="M13" s="135"/>
      <c r="N13" s="167" t="s">
        <v>3</v>
      </c>
    </row>
    <row r="14" spans="1:20" x14ac:dyDescent="0.25">
      <c r="A14" s="17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3" t="e">
        <f t="shared" si="0"/>
        <v>#DIV/0!</v>
      </c>
      <c r="I14" s="163">
        <f>+ROUNDDOWN(F14/'allg. Daten'!$D$21,0)*'allg. Daten'!$D$21+ROUNDDOWN(G14/'allg. Daten'!$D$22,0)*'allg. Daten'!$D$22</f>
        <v>0</v>
      </c>
      <c r="J14" s="185">
        <f t="shared" si="1"/>
        <v>0</v>
      </c>
      <c r="K14" s="186" t="str">
        <f>IF(+I14/'allg. Daten'!$D$21=0,"",+I14/'allg. Daten'!$D$21)</f>
        <v/>
      </c>
      <c r="L14" s="187">
        <f t="shared" si="2"/>
        <v>0</v>
      </c>
      <c r="M14" s="135"/>
      <c r="N14" s="167" t="s">
        <v>3</v>
      </c>
    </row>
    <row r="15" spans="1:20" x14ac:dyDescent="0.25">
      <c r="A15" s="17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3" t="e">
        <f t="shared" si="0"/>
        <v>#DIV/0!</v>
      </c>
      <c r="I15" s="163">
        <f>+ROUNDDOWN(F15/'allg. Daten'!$D$21,0)*'allg. Daten'!$D$21+ROUNDDOWN(G15/'allg. Daten'!$D$22,0)*'allg. Daten'!$D$22</f>
        <v>0</v>
      </c>
      <c r="J15" s="185">
        <f t="shared" si="1"/>
        <v>0</v>
      </c>
      <c r="K15" s="186" t="str">
        <f>IF(+I15/'allg. Daten'!$D$21=0,"",+I15/'allg. Daten'!$D$21)</f>
        <v/>
      </c>
      <c r="L15" s="187">
        <f t="shared" si="2"/>
        <v>0</v>
      </c>
      <c r="M15" s="135"/>
      <c r="N15" s="167" t="s">
        <v>3</v>
      </c>
    </row>
    <row r="16" spans="1:20" x14ac:dyDescent="0.25">
      <c r="A16" s="17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3" t="e">
        <f t="shared" si="0"/>
        <v>#DIV/0!</v>
      </c>
      <c r="I16" s="163">
        <f>+ROUNDDOWN(F16/'allg. Daten'!$D$21,0)*'allg. Daten'!$D$21+ROUNDDOWN(G16/'allg. Daten'!$D$22,0)*'allg. Daten'!$D$22</f>
        <v>0</v>
      </c>
      <c r="J16" s="185">
        <f t="shared" si="1"/>
        <v>0</v>
      </c>
      <c r="K16" s="186" t="str">
        <f>IF(+I16/'allg. Daten'!$D$21=0,"",+I16/'allg. Daten'!$D$21)</f>
        <v/>
      </c>
      <c r="L16" s="187">
        <f t="shared" si="2"/>
        <v>0</v>
      </c>
      <c r="M16" s="135"/>
      <c r="N16" s="167" t="s">
        <v>3</v>
      </c>
    </row>
    <row r="17" spans="1:17" x14ac:dyDescent="0.25">
      <c r="A17" s="17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3" t="e">
        <f t="shared" si="0"/>
        <v>#DIV/0!</v>
      </c>
      <c r="I17" s="163">
        <f>+ROUNDDOWN(F17/'allg. Daten'!$D$21,0)*'allg. Daten'!$D$21+ROUNDDOWN(G17/'allg. Daten'!$D$22,0)*'allg. Daten'!$D$22</f>
        <v>0</v>
      </c>
      <c r="J17" s="185">
        <f t="shared" si="1"/>
        <v>0</v>
      </c>
      <c r="K17" s="186" t="str">
        <f>IF(+I17/'allg. Daten'!$D$21=0,"",+I17/'allg. Daten'!$D$21)</f>
        <v/>
      </c>
      <c r="L17" s="187">
        <f t="shared" si="2"/>
        <v>0</v>
      </c>
      <c r="M17" s="135"/>
      <c r="N17" s="167" t="s">
        <v>3</v>
      </c>
    </row>
    <row r="18" spans="1:17" x14ac:dyDescent="0.25">
      <c r="A18" s="17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3" t="e">
        <f t="shared" si="0"/>
        <v>#DIV/0!</v>
      </c>
      <c r="I18" s="163">
        <f>+ROUNDDOWN(F18/'allg. Daten'!$D$21,0)*'allg. Daten'!$D$21+ROUNDDOWN(G18/'allg. Daten'!$D$22,0)*'allg. Daten'!$D$22</f>
        <v>0</v>
      </c>
      <c r="J18" s="185">
        <f t="shared" si="1"/>
        <v>0</v>
      </c>
      <c r="K18" s="186" t="str">
        <f>IF(+I18/'allg. Daten'!$D$21=0,"",+I18/'allg. Daten'!$D$21)</f>
        <v/>
      </c>
      <c r="L18" s="187">
        <f t="shared" si="2"/>
        <v>0</v>
      </c>
      <c r="M18" s="135"/>
      <c r="N18" s="167" t="s">
        <v>3</v>
      </c>
    </row>
    <row r="19" spans="1:17" x14ac:dyDescent="0.25">
      <c r="A19" s="17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3" t="e">
        <f t="shared" si="0"/>
        <v>#DIV/0!</v>
      </c>
      <c r="I19" s="163">
        <f>+ROUNDDOWN(F19/'allg. Daten'!$D$21,0)*'allg. Daten'!$D$21+ROUNDDOWN(G19/'allg. Daten'!$D$22,0)*'allg. Daten'!$D$22</f>
        <v>0</v>
      </c>
      <c r="J19" s="185">
        <f t="shared" si="1"/>
        <v>0</v>
      </c>
      <c r="K19" s="186" t="str">
        <f>IF(+I19/'allg. Daten'!$D$21=0,"",+I19/'allg. Daten'!$D$21)</f>
        <v/>
      </c>
      <c r="L19" s="187">
        <f t="shared" si="2"/>
        <v>0</v>
      </c>
      <c r="M19" s="135"/>
      <c r="N19" s="167" t="s">
        <v>3</v>
      </c>
    </row>
    <row r="20" spans="1:17" x14ac:dyDescent="0.25">
      <c r="A20" s="17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3" t="e">
        <f t="shared" si="0"/>
        <v>#DIV/0!</v>
      </c>
      <c r="I20" s="163">
        <f>+ROUNDDOWN(F20/'allg. Daten'!$D$21,0)*'allg. Daten'!$D$21+ROUNDDOWN(G20/'allg. Daten'!$D$22,0)*'allg. Daten'!$D$22</f>
        <v>0</v>
      </c>
      <c r="J20" s="185">
        <f t="shared" si="1"/>
        <v>0</v>
      </c>
      <c r="K20" s="186" t="str">
        <f>IF(+I20/'allg. Daten'!$D$21=0,"",+I20/'allg. Daten'!$D$21)</f>
        <v/>
      </c>
      <c r="L20" s="187">
        <f t="shared" si="2"/>
        <v>0</v>
      </c>
      <c r="M20" s="135"/>
      <c r="N20" s="167" t="s">
        <v>3</v>
      </c>
    </row>
    <row r="21" spans="1:17" x14ac:dyDescent="0.25">
      <c r="A21" s="17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3" t="e">
        <f t="shared" si="0"/>
        <v>#DIV/0!</v>
      </c>
      <c r="I21" s="163">
        <f>+ROUNDDOWN(F21/'allg. Daten'!$D$21,0)*'allg. Daten'!$D$21+ROUNDDOWN(G21/'allg. Daten'!$D$22,0)*'allg. Daten'!$D$22</f>
        <v>0</v>
      </c>
      <c r="J21" s="185">
        <f t="shared" si="1"/>
        <v>0</v>
      </c>
      <c r="K21" s="186" t="str">
        <f>IF(+I21/'allg. Daten'!$D$21=0,"",+I21/'allg. Daten'!$D$21)</f>
        <v/>
      </c>
      <c r="L21" s="187">
        <f t="shared" si="2"/>
        <v>0</v>
      </c>
      <c r="M21" s="135"/>
      <c r="N21" s="167" t="s">
        <v>3</v>
      </c>
    </row>
    <row r="22" spans="1:17" x14ac:dyDescent="0.25">
      <c r="A22" s="17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3" t="e">
        <f t="shared" si="0"/>
        <v>#DIV/0!</v>
      </c>
      <c r="I22" s="163">
        <f>+ROUNDDOWN(F22/'allg. Daten'!$D$21,0)*'allg. Daten'!$D$21+ROUNDDOWN(G22/'allg. Daten'!$D$22,0)*'allg. Daten'!$D$22</f>
        <v>0</v>
      </c>
      <c r="J22" s="185">
        <f t="shared" si="1"/>
        <v>0</v>
      </c>
      <c r="K22" s="186" t="str">
        <f>IF(+I22/'allg. Daten'!$D$21=0,"",+I22/'allg. Daten'!$D$21)</f>
        <v/>
      </c>
      <c r="L22" s="187">
        <f t="shared" si="2"/>
        <v>0</v>
      </c>
      <c r="M22" s="135"/>
      <c r="N22" s="167" t="s">
        <v>3</v>
      </c>
    </row>
    <row r="23" spans="1:17" x14ac:dyDescent="0.25">
      <c r="A23" s="17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3" t="e">
        <f t="shared" si="0"/>
        <v>#DIV/0!</v>
      </c>
      <c r="I23" s="163">
        <f>+ROUNDDOWN(F23/'allg. Daten'!$D$21,0)*'allg. Daten'!$D$21+ROUNDDOWN(G23/'allg. Daten'!$D$22,0)*'allg. Daten'!$D$22</f>
        <v>0</v>
      </c>
      <c r="J23" s="185">
        <f t="shared" si="1"/>
        <v>0</v>
      </c>
      <c r="K23" s="186" t="str">
        <f>IF(+I23/'allg. Daten'!$D$21=0,"",+I23/'allg. Daten'!$D$21)</f>
        <v/>
      </c>
      <c r="L23" s="187">
        <f t="shared" si="2"/>
        <v>0</v>
      </c>
      <c r="M23" s="135"/>
      <c r="N23" s="167" t="s">
        <v>3</v>
      </c>
    </row>
    <row r="24" spans="1:17" x14ac:dyDescent="0.25">
      <c r="A24" s="17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3" t="e">
        <f t="shared" si="0"/>
        <v>#DIV/0!</v>
      </c>
      <c r="I24" s="163">
        <f>+ROUNDDOWN(F24/'allg. Daten'!$D$21,0)*'allg. Daten'!$D$21+ROUNDDOWN(G24/'allg. Daten'!$D$22,0)*'allg. Daten'!$D$22</f>
        <v>0</v>
      </c>
      <c r="J24" s="185">
        <f t="shared" si="1"/>
        <v>0</v>
      </c>
      <c r="K24" s="186" t="str">
        <f>IF(+I24/'allg. Daten'!$D$21=0,"",+I24/'allg. Daten'!$D$21)</f>
        <v/>
      </c>
      <c r="L24" s="187">
        <f t="shared" si="2"/>
        <v>0</v>
      </c>
      <c r="M24" s="135"/>
      <c r="N24" s="167" t="s">
        <v>3</v>
      </c>
    </row>
    <row r="25" spans="1:17" x14ac:dyDescent="0.25">
      <c r="A25" s="17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3" t="e">
        <f t="shared" si="0"/>
        <v>#DIV/0!</v>
      </c>
      <c r="I25" s="163">
        <f>+ROUNDDOWN(F25/'allg. Daten'!$D$21,0)*'allg. Daten'!$D$21+ROUNDDOWN(G25/'allg. Daten'!$D$22,0)*'allg. Daten'!$D$22</f>
        <v>0</v>
      </c>
      <c r="J25" s="185">
        <f t="shared" si="1"/>
        <v>0</v>
      </c>
      <c r="K25" s="186" t="str">
        <f>IF(+I25/'allg. Daten'!$D$21=0,"",+I25/'allg. Daten'!$D$21)</f>
        <v/>
      </c>
      <c r="L25" s="187">
        <f t="shared" si="2"/>
        <v>0</v>
      </c>
      <c r="M25" s="135"/>
      <c r="N25" s="167" t="s">
        <v>3</v>
      </c>
    </row>
    <row r="26" spans="1:17" x14ac:dyDescent="0.25">
      <c r="A26" s="17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3" t="e">
        <f t="shared" si="0"/>
        <v>#DIV/0!</v>
      </c>
      <c r="I26" s="163">
        <f>+ROUNDDOWN(F26/'allg. Daten'!$D$21,0)*'allg. Daten'!$D$21+ROUNDDOWN(G26/'allg. Daten'!$D$22,0)*'allg. Daten'!$D$22</f>
        <v>0</v>
      </c>
      <c r="J26" s="185">
        <f t="shared" si="1"/>
        <v>0</v>
      </c>
      <c r="K26" s="186" t="str">
        <f>IF(+I26/'allg. Daten'!$D$21=0,"",+I26/'allg. Daten'!$D$21)</f>
        <v/>
      </c>
      <c r="L26" s="187">
        <f t="shared" si="2"/>
        <v>0</v>
      </c>
      <c r="M26" s="135"/>
      <c r="N26" s="167" t="s">
        <v>3</v>
      </c>
    </row>
    <row r="27" spans="1:17" x14ac:dyDescent="0.25">
      <c r="A27" s="17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3" t="e">
        <f t="shared" si="0"/>
        <v>#DIV/0!</v>
      </c>
      <c r="I27" s="163">
        <f>+ROUNDDOWN(F27/'allg. Daten'!$D$21,0)*'allg. Daten'!$D$21+ROUNDDOWN(G27/'allg. Daten'!$D$22,0)*'allg. Daten'!$D$22</f>
        <v>0</v>
      </c>
      <c r="J27" s="185">
        <f t="shared" si="1"/>
        <v>0</v>
      </c>
      <c r="K27" s="186" t="str">
        <f>IF(+I27/'allg. Daten'!$D$21=0,"",+I27/'allg. Daten'!$D$21)</f>
        <v/>
      </c>
      <c r="L27" s="187">
        <f t="shared" si="2"/>
        <v>0</v>
      </c>
      <c r="M27" s="135"/>
      <c r="N27" s="167" t="s">
        <v>3</v>
      </c>
    </row>
    <row r="28" spans="1:17" ht="15.75" thickBot="1" x14ac:dyDescent="0.3">
      <c r="A28" s="17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3" t="e">
        <f t="shared" si="0"/>
        <v>#DIV/0!</v>
      </c>
      <c r="I28" s="169">
        <f>+ROUNDDOWN(F28/'allg. Daten'!$D$21,0)*'allg. Daten'!$D$21+ROUNDDOWN(G28/'allg. Daten'!$D$22,0)*'allg. Daten'!$D$22</f>
        <v>0</v>
      </c>
      <c r="J28" s="185">
        <f t="shared" si="1"/>
        <v>0</v>
      </c>
      <c r="K28" s="186" t="str">
        <f>IF(+I28/'allg. Daten'!$D$21=0,"",+I28/'allg. Daten'!$D$21)</f>
        <v/>
      </c>
      <c r="L28" s="187">
        <f t="shared" si="2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5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88" t="s">
        <v>57</v>
      </c>
      <c r="D31" s="189"/>
      <c r="E31" s="189"/>
      <c r="F31" s="189"/>
      <c r="G31" s="189"/>
      <c r="H31" s="189"/>
      <c r="I31" s="189"/>
      <c r="J31" s="189"/>
      <c r="K31" s="189"/>
      <c r="L31" s="190">
        <f>+J29+K30</f>
        <v>0</v>
      </c>
      <c r="M31" s="190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P32" s="181"/>
      <c r="Q32" s="191"/>
    </row>
    <row r="33" spans="1:16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  <c r="P33" s="181"/>
    </row>
    <row r="34" spans="1:16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  <c r="P34" s="181"/>
    </row>
    <row r="35" spans="1:16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  <c r="P35" s="181"/>
    </row>
    <row r="36" spans="1:16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  <c r="P36" s="181"/>
    </row>
    <row r="37" spans="1:16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81"/>
    </row>
    <row r="38" spans="1:16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  <c r="P38" s="181"/>
    </row>
    <row r="39" spans="1:16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  <c r="P39" s="181"/>
    </row>
    <row r="40" spans="1:16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  <c r="P40" s="181"/>
    </row>
    <row r="41" spans="1:16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  <c r="P41" s="181"/>
    </row>
    <row r="42" spans="1:16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  <c r="P42" s="181"/>
    </row>
    <row r="43" spans="1:16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  <c r="P43" s="181"/>
    </row>
    <row r="44" spans="1:16" x14ac:dyDescent="0.25">
      <c r="A44" s="181"/>
      <c r="B44" s="155"/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  <c r="P44" s="181"/>
    </row>
    <row r="45" spans="1:16" s="181" customFormat="1" x14ac:dyDescent="0.25">
      <c r="B45" s="155"/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1:16" s="181" customFormat="1" x14ac:dyDescent="0.25">
      <c r="B46" s="155"/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1:16" s="181" customFormat="1" x14ac:dyDescent="0.25">
      <c r="B47" s="155"/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1:16" s="181" customFormat="1" ht="7.5" customHeight="1" x14ac:dyDescent="0.25">
      <c r="B48" s="155"/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1:16" s="181" customFormat="1" x14ac:dyDescent="0.25">
      <c r="B49" s="155"/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1:16" s="181" customFormat="1" x14ac:dyDescent="0.25">
      <c r="B50" s="155"/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1:16" s="181" customFormat="1" x14ac:dyDescent="0.25">
      <c r="B51" s="155"/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1:16" s="181" customFormat="1" x14ac:dyDescent="0.25">
      <c r="B52" s="155"/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1:16" s="181" customFormat="1" ht="15.75" customHeight="1" x14ac:dyDescent="0.25">
      <c r="B53" s="155"/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1:16" s="181" customFormat="1" x14ac:dyDescent="0.25">
      <c r="B54" s="155"/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1:16" s="181" customFormat="1" x14ac:dyDescent="0.25">
      <c r="B55" s="155"/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1:16" s="181" customFormat="1" x14ac:dyDescent="0.25">
      <c r="B56" s="155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1:16" s="181" customFormat="1" x14ac:dyDescent="0.25">
      <c r="B57" s="155"/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1:16" s="181" customFormat="1" x14ac:dyDescent="0.25">
      <c r="B58" s="155"/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1:16" s="181" customFormat="1" x14ac:dyDescent="0.25">
      <c r="B59" s="155"/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1:16" s="181" customFormat="1" ht="15.75" customHeight="1" x14ac:dyDescent="0.25">
      <c r="B60" s="155"/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1:16" x14ac:dyDescent="0.25">
      <c r="A61" s="181"/>
      <c r="B61" s="155"/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  <c r="P61" s="181"/>
    </row>
    <row r="62" spans="1:16" x14ac:dyDescent="0.25">
      <c r="A62" s="181"/>
      <c r="B62" s="155"/>
      <c r="P62" s="181"/>
    </row>
    <row r="63" spans="1:16" x14ac:dyDescent="0.25">
      <c r="P63" s="181"/>
    </row>
    <row r="64" spans="1:16" x14ac:dyDescent="0.25">
      <c r="P64" s="181"/>
    </row>
    <row r="65" spans="3:16" x14ac:dyDescent="0.25"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</row>
    <row r="66" spans="3:16" x14ac:dyDescent="0.25"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</row>
    <row r="67" spans="3:16" x14ac:dyDescent="0.25"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</row>
    <row r="68" spans="3:16" x14ac:dyDescent="0.25"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</row>
    <row r="69" spans="3:16" x14ac:dyDescent="0.25"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</row>
  </sheetData>
  <sheetProtection algorithmName="SHA-512" hashValue="SSrEspaADCkcnUu7Wb23+gIzCthe/OryodgMEztxbXZ5juqIX9PAYmsLT/XyZ6EDrBPbNyeSsKXBeK0/IALhig==" saltValue="rWT9tPqiu/3sRHrE3HkMYg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">
    <cfRule type="cellIs" dxfId="914" priority="29" operator="equal">
      <formula>0</formula>
    </cfRule>
  </conditionalFormatting>
  <conditionalFormatting sqref="D29:J30 D31:E31">
    <cfRule type="cellIs" dxfId="913" priority="28" operator="equal">
      <formula>0</formula>
    </cfRule>
  </conditionalFormatting>
  <conditionalFormatting sqref="K30 L31">
    <cfRule type="cellIs" dxfId="912" priority="27" operator="equal">
      <formula>0</formula>
    </cfRule>
  </conditionalFormatting>
  <conditionalFormatting sqref="K30 L31">
    <cfRule type="cellIs" dxfId="911" priority="26" operator="equal">
      <formula>0</formula>
    </cfRule>
  </conditionalFormatting>
  <conditionalFormatting sqref="M29">
    <cfRule type="cellIs" dxfId="910" priority="25" operator="equal">
      <formula>0</formula>
    </cfRule>
  </conditionalFormatting>
  <conditionalFormatting sqref="M29">
    <cfRule type="cellIs" dxfId="909" priority="24" operator="equal">
      <formula>0</formula>
    </cfRule>
  </conditionalFormatting>
  <conditionalFormatting sqref="M31">
    <cfRule type="cellIs" dxfId="908" priority="23" operator="equal">
      <formula>0</formula>
    </cfRule>
  </conditionalFormatting>
  <conditionalFormatting sqref="M31">
    <cfRule type="cellIs" dxfId="907" priority="22" operator="equal">
      <formula>0</formula>
    </cfRule>
  </conditionalFormatting>
  <conditionalFormatting sqref="F31:K31">
    <cfRule type="cellIs" dxfId="906" priority="21" operator="equal">
      <formula>0</formula>
    </cfRule>
  </conditionalFormatting>
  <conditionalFormatting sqref="J11:J28">
    <cfRule type="cellIs" dxfId="905" priority="20" operator="equal">
      <formula>0</formula>
    </cfRule>
  </conditionalFormatting>
  <conditionalFormatting sqref="K11:L28">
    <cfRule type="cellIs" dxfId="904" priority="19" operator="equal">
      <formula>0</formula>
    </cfRule>
  </conditionalFormatting>
  <conditionalFormatting sqref="J11:L28">
    <cfRule type="cellIs" dxfId="903" priority="18" operator="equal">
      <formula>0</formula>
    </cfRule>
  </conditionalFormatting>
  <conditionalFormatting sqref="I11">
    <cfRule type="cellIs" dxfId="902" priority="11" operator="equal">
      <formula>0</formula>
    </cfRule>
  </conditionalFormatting>
  <conditionalFormatting sqref="I11">
    <cfRule type="cellIs" dxfId="901" priority="10" operator="equal">
      <formula>0</formula>
    </cfRule>
  </conditionalFormatting>
  <conditionalFormatting sqref="H12:H28">
    <cfRule type="cellIs" dxfId="900" priority="17" operator="equal">
      <formula>0</formula>
    </cfRule>
  </conditionalFormatting>
  <conditionalFormatting sqref="H12:H28">
    <cfRule type="cellIs" dxfId="899" priority="16" operator="equal">
      <formula>0</formula>
    </cfRule>
  </conditionalFormatting>
  <conditionalFormatting sqref="H11:H28">
    <cfRule type="cellIs" dxfId="898" priority="13" operator="equal">
      <formula>0</formula>
    </cfRule>
  </conditionalFormatting>
  <conditionalFormatting sqref="H11:H28">
    <cfRule type="cellIs" dxfId="897" priority="12" operator="equal">
      <formula>0</formula>
    </cfRule>
  </conditionalFormatting>
  <conditionalFormatting sqref="I12:I28">
    <cfRule type="cellIs" dxfId="896" priority="15" operator="equal">
      <formula>0</formula>
    </cfRule>
  </conditionalFormatting>
  <conditionalFormatting sqref="I12:I28">
    <cfRule type="cellIs" dxfId="895" priority="14" operator="equal">
      <formula>0</formula>
    </cfRule>
  </conditionalFormatting>
  <conditionalFormatting sqref="C11:C28">
    <cfRule type="expression" dxfId="894" priority="9">
      <formula>AND($L$5&gt;10000,$A11="Ferien")</formula>
    </cfRule>
  </conditionalFormatting>
  <conditionalFormatting sqref="D19:N28 H11:N17 H18:L18 N18">
    <cfRule type="expression" dxfId="893" priority="8" stopIfTrue="1">
      <formula>AND($L$5&gt;10000,$A11="Ferien")</formula>
    </cfRule>
  </conditionalFormatting>
  <conditionalFormatting sqref="D19:M28 H11:M17 H18:L18">
    <cfRule type="expression" dxfId="892" priority="7" stopIfTrue="1">
      <formula>AND($L$5&gt;10000,$A11="Ferien")</formula>
    </cfRule>
  </conditionalFormatting>
  <conditionalFormatting sqref="D18:G18">
    <cfRule type="expression" dxfId="891" priority="6" stopIfTrue="1">
      <formula>AND($L$5&gt;10000,$A18="Ferien")</formula>
    </cfRule>
  </conditionalFormatting>
  <conditionalFormatting sqref="D18:G18">
    <cfRule type="expression" dxfId="890" priority="5" stopIfTrue="1">
      <formula>AND($L$5&gt;10000,$A18="Ferien")</formula>
    </cfRule>
  </conditionalFormatting>
  <conditionalFormatting sqref="M18">
    <cfRule type="expression" dxfId="889" priority="4" stopIfTrue="1">
      <formula>AND($L$5&gt;10000,$A18="Ferien")</formula>
    </cfRule>
  </conditionalFormatting>
  <conditionalFormatting sqref="M18">
    <cfRule type="expression" dxfId="888" priority="3" stopIfTrue="1">
      <formula>AND($L$5&gt;10000,$A18="Ferien")</formula>
    </cfRule>
  </conditionalFormatting>
  <conditionalFormatting sqref="D11:G17">
    <cfRule type="expression" dxfId="887" priority="2" stopIfTrue="1">
      <formula>AND($L$5&gt;10000,$A11="Ferien")</formula>
    </cfRule>
  </conditionalFormatting>
  <conditionalFormatting sqref="D11:G17">
    <cfRule type="expression" dxfId="886" priority="1" stopIfTrue="1">
      <formula>AND($L$5&gt;10000,$A11="Ferien")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/>
  <dimension ref="A1:T62"/>
  <sheetViews>
    <sheetView view="pageLayout" topLeftCell="C10" zoomScaleNormal="70" workbookViewId="0">
      <selection activeCell="O27" sqref="O27"/>
    </sheetView>
  </sheetViews>
  <sheetFormatPr baseColWidth="10" defaultColWidth="11.42578125" defaultRowHeight="15" x14ac:dyDescent="0.25"/>
  <cols>
    <col min="1" max="1" width="6" style="149" hidden="1" customWidth="1"/>
    <col min="2" max="2" width="29.85546875" style="149" hidden="1" customWidth="1"/>
    <col min="3" max="3" width="11.42578125" style="149"/>
    <col min="4" max="7" width="8.140625" style="149" customWidth="1"/>
    <col min="8" max="9" width="9.85546875" style="149" hidden="1" customWidth="1"/>
    <col min="10" max="10" width="7.5703125" style="149" customWidth="1"/>
    <col min="11" max="12" width="8.42578125" style="149" customWidth="1"/>
    <col min="13" max="13" width="13.140625" style="149" customWidth="1"/>
    <col min="14" max="14" width="9" style="149" customWidth="1"/>
    <col min="15" max="17" width="11.42578125" style="149"/>
    <col min="18" max="18" width="11.5703125" style="149" customWidth="1"/>
    <col min="19" max="19" width="11.42578125" style="149"/>
    <col min="20" max="20" width="2.85546875" style="149" bestFit="1" customWidth="1"/>
    <col min="21" max="21" width="7" style="149" customWidth="1"/>
    <col min="22" max="16384" width="11.42578125" style="14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54"/>
      <c r="P1" s="154"/>
      <c r="Q1" s="154"/>
      <c r="R1" s="154"/>
      <c r="S1" s="154"/>
      <c r="T1" s="154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137"/>
      <c r="Q2" s="137"/>
      <c r="R2" s="137"/>
      <c r="S2" s="137"/>
      <c r="T2" s="137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+Zusammenfassung!$C$12</f>
        <v>0</v>
      </c>
      <c r="E5" s="292"/>
      <c r="F5" s="292"/>
      <c r="G5" s="292"/>
      <c r="H5" s="292"/>
      <c r="I5" s="292"/>
      <c r="J5" s="292"/>
      <c r="K5" s="292"/>
      <c r="L5" s="304">
        <f>+Zusammenfassung!$B$12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+Zusammenfassung!$D$12&amp;"; "&amp;+Zusammenfassung!$E$12&amp;" "&amp;+Zusammenfassung!$F$12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IF(+Zusammenfassung!$Q$12="Schule eintragen",0,+Zusammenfassung!$Q$12)</f>
        <v>0</v>
      </c>
    </row>
    <row r="7" spans="1:20" ht="23.45" customHeight="1" thickBot="1" x14ac:dyDescent="0.3">
      <c r="B7" s="150"/>
      <c r="C7" s="57" t="s">
        <v>49</v>
      </c>
      <c r="D7" s="293">
        <f>+Zusammenfassung!$G$12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Daten'!$C$6:$G$13,4,FALSE)))</f>
        <v>0</v>
      </c>
    </row>
    <row r="8" spans="1:20" s="155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297" t="s">
        <v>38</v>
      </c>
      <c r="E9" s="297"/>
      <c r="F9" s="297"/>
      <c r="G9" s="297"/>
      <c r="H9" s="298" t="s">
        <v>39</v>
      </c>
      <c r="I9" s="299"/>
      <c r="J9" s="300" t="s">
        <v>37</v>
      </c>
      <c r="K9" s="301"/>
      <c r="L9" s="301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57" t="s">
        <v>5</v>
      </c>
      <c r="E10" s="157" t="s">
        <v>12</v>
      </c>
      <c r="F10" s="157" t="s">
        <v>5</v>
      </c>
      <c r="G10" s="157" t="s">
        <v>12</v>
      </c>
      <c r="H10" s="158" t="s">
        <v>11</v>
      </c>
      <c r="I10" s="159" t="s">
        <v>10</v>
      </c>
      <c r="J10" s="160" t="s">
        <v>11</v>
      </c>
      <c r="K10" s="157" t="s">
        <v>10</v>
      </c>
      <c r="L10" s="302"/>
      <c r="M10" s="312"/>
      <c r="N10" s="313"/>
    </row>
    <row r="11" spans="1:20" x14ac:dyDescent="0.25">
      <c r="A11" s="14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2" t="e">
        <f>+IF($N$6=0,0,ROUNDDOWN(D11/$N$6,0)*$N$6+ROUNDDOWN(E11/$N$6,0)*$N$6)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64">
        <f>IFERROR((H11/$N$6),0)</f>
        <v>0</v>
      </c>
      <c r="K11" s="165" t="str">
        <f>IF(+I11/'allg. Daten'!$D$21=0,"",+I11/'allg. Daten'!$D$21)</f>
        <v/>
      </c>
      <c r="L11" s="166">
        <f>+IFERROR(J11+K11,MAX(J11,K11))</f>
        <v>0</v>
      </c>
      <c r="M11" s="135"/>
      <c r="N11" s="167" t="s">
        <v>3</v>
      </c>
    </row>
    <row r="12" spans="1:20" x14ac:dyDescent="0.25">
      <c r="A12" s="14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2" t="e">
        <f>+IF($N$6=0,0,ROUNDDOWN(D12/$N$6,0)*$N$6+ROUNDDOWN(E12/$N$6,0)*$N$6)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64">
        <f t="shared" ref="J12:J28" si="0">IFERROR((H12/$N$6),0)</f>
        <v>0</v>
      </c>
      <c r="K12" s="165" t="str">
        <f>IF(+I12/'allg. Daten'!$D$21=0,"",+I12/'allg. Daten'!$D$21)</f>
        <v/>
      </c>
      <c r="L12" s="166">
        <f t="shared" ref="L12:L28" si="1">+IFERROR(J12+K12,MAX(J12,K12))</f>
        <v>0</v>
      </c>
      <c r="M12" s="135"/>
      <c r="N12" s="167" t="s">
        <v>3</v>
      </c>
    </row>
    <row r="13" spans="1:20" x14ac:dyDescent="0.25">
      <c r="A13" s="14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2" t="e">
        <f t="shared" ref="H13:H28" si="2">+IF($N$6=0,0,ROUNDDOWN(D13/$N$6,0)*$N$6+ROUNDDOWN(E13/$N$6,0)*$N$6)</f>
        <v>#DIV/0!</v>
      </c>
      <c r="I13" s="163">
        <f>+ROUNDDOWN(F13/'allg. Daten'!$D$21,0)*'allg. Daten'!$D$21+ROUNDDOWN(G13/'allg. Daten'!$D$22,0)*'allg. Daten'!$D$22</f>
        <v>0</v>
      </c>
      <c r="J13" s="164">
        <f t="shared" si="0"/>
        <v>0</v>
      </c>
      <c r="K13" s="165" t="str">
        <f>IF(+I13/'allg. Daten'!$D$21=0,"",+I13/'allg. Daten'!$D$21)</f>
        <v/>
      </c>
      <c r="L13" s="166">
        <f t="shared" si="1"/>
        <v>0</v>
      </c>
      <c r="M13" s="135"/>
      <c r="N13" s="167" t="s">
        <v>3</v>
      </c>
    </row>
    <row r="14" spans="1:20" x14ac:dyDescent="0.25">
      <c r="A14" s="14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2" t="e">
        <f t="shared" si="2"/>
        <v>#DIV/0!</v>
      </c>
      <c r="I14" s="163">
        <f>+ROUNDDOWN(F14/'allg. Daten'!$D$21,0)*'allg. Daten'!$D$21+ROUNDDOWN(G14/'allg. Daten'!$D$22,0)*'allg. Daten'!$D$22</f>
        <v>0</v>
      </c>
      <c r="J14" s="164">
        <f t="shared" si="0"/>
        <v>0</v>
      </c>
      <c r="K14" s="165" t="str">
        <f>IF(+I14/'allg. Daten'!$D$21=0,"",+I14/'allg. Daten'!$D$21)</f>
        <v/>
      </c>
      <c r="L14" s="166">
        <f t="shared" si="1"/>
        <v>0</v>
      </c>
      <c r="M14" s="135"/>
      <c r="N14" s="167" t="s">
        <v>3</v>
      </c>
    </row>
    <row r="15" spans="1:20" x14ac:dyDescent="0.25">
      <c r="A15" s="14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2" t="e">
        <f t="shared" si="2"/>
        <v>#DIV/0!</v>
      </c>
      <c r="I15" s="163">
        <f>+ROUNDDOWN(F15/'allg. Daten'!$D$21,0)*'allg. Daten'!$D$21+ROUNDDOWN(G15/'allg. Daten'!$D$22,0)*'allg. Daten'!$D$22</f>
        <v>0</v>
      </c>
      <c r="J15" s="164">
        <f t="shared" si="0"/>
        <v>0</v>
      </c>
      <c r="K15" s="165" t="str">
        <f>IF(+I15/'allg. Daten'!$D$21=0,"",+I15/'allg. Daten'!$D$21)</f>
        <v/>
      </c>
      <c r="L15" s="166">
        <f t="shared" si="1"/>
        <v>0</v>
      </c>
      <c r="M15" s="135"/>
      <c r="N15" s="167" t="s">
        <v>3</v>
      </c>
    </row>
    <row r="16" spans="1:20" x14ac:dyDescent="0.25">
      <c r="A16" s="14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2" t="e">
        <f t="shared" si="2"/>
        <v>#DIV/0!</v>
      </c>
      <c r="I16" s="163">
        <f>+ROUNDDOWN(F16/'allg. Daten'!$D$21,0)*'allg. Daten'!$D$21+ROUNDDOWN(G16/'allg. Daten'!$D$22,0)*'allg. Daten'!$D$22</f>
        <v>0</v>
      </c>
      <c r="J16" s="164">
        <f t="shared" si="0"/>
        <v>0</v>
      </c>
      <c r="K16" s="165" t="str">
        <f>IF(+I16/'allg. Daten'!$D$21=0,"",+I16/'allg. Daten'!$D$21)</f>
        <v/>
      </c>
      <c r="L16" s="166">
        <f t="shared" si="1"/>
        <v>0</v>
      </c>
      <c r="M16" s="135"/>
      <c r="N16" s="167" t="s">
        <v>3</v>
      </c>
    </row>
    <row r="17" spans="1:17" x14ac:dyDescent="0.25">
      <c r="A17" s="14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2" t="e">
        <f t="shared" si="2"/>
        <v>#DIV/0!</v>
      </c>
      <c r="I17" s="163">
        <f>+ROUNDDOWN(F17/'allg. Daten'!$D$21,0)*'allg. Daten'!$D$21+ROUNDDOWN(G17/'allg. Daten'!$D$22,0)*'allg. Daten'!$D$22</f>
        <v>0</v>
      </c>
      <c r="J17" s="164">
        <f t="shared" si="0"/>
        <v>0</v>
      </c>
      <c r="K17" s="165" t="str">
        <f>IF(+I17/'allg. Daten'!$D$21=0,"",+I17/'allg. Daten'!$D$21)</f>
        <v/>
      </c>
      <c r="L17" s="166">
        <f t="shared" si="1"/>
        <v>0</v>
      </c>
      <c r="M17" s="135"/>
      <c r="N17" s="167" t="s">
        <v>3</v>
      </c>
    </row>
    <row r="18" spans="1:17" x14ac:dyDescent="0.25">
      <c r="A18" s="14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2" t="e">
        <f t="shared" si="2"/>
        <v>#DIV/0!</v>
      </c>
      <c r="I18" s="163">
        <f>+ROUNDDOWN(F18/'allg. Daten'!$D$21,0)*'allg. Daten'!$D$21+ROUNDDOWN(G18/'allg. Daten'!$D$22,0)*'allg. Daten'!$D$22</f>
        <v>0</v>
      </c>
      <c r="J18" s="164">
        <f t="shared" si="0"/>
        <v>0</v>
      </c>
      <c r="K18" s="165" t="str">
        <f>IF(+I18/'allg. Daten'!$D$21=0,"",+I18/'allg. Daten'!$D$21)</f>
        <v/>
      </c>
      <c r="L18" s="166">
        <f t="shared" si="1"/>
        <v>0</v>
      </c>
      <c r="M18" s="135"/>
      <c r="N18" s="167" t="s">
        <v>3</v>
      </c>
    </row>
    <row r="19" spans="1:17" x14ac:dyDescent="0.25">
      <c r="A19" s="14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2" t="e">
        <f t="shared" si="2"/>
        <v>#DIV/0!</v>
      </c>
      <c r="I19" s="163">
        <f>+ROUNDDOWN(F19/'allg. Daten'!$D$21,0)*'allg. Daten'!$D$21+ROUNDDOWN(G19/'allg. Daten'!$D$22,0)*'allg. Daten'!$D$22</f>
        <v>0</v>
      </c>
      <c r="J19" s="164">
        <f t="shared" si="0"/>
        <v>0</v>
      </c>
      <c r="K19" s="165" t="str">
        <f>IF(+I19/'allg. Daten'!$D$21=0,"",+I19/'allg. Daten'!$D$21)</f>
        <v/>
      </c>
      <c r="L19" s="166">
        <f t="shared" si="1"/>
        <v>0</v>
      </c>
      <c r="M19" s="135"/>
      <c r="N19" s="167" t="s">
        <v>3</v>
      </c>
    </row>
    <row r="20" spans="1:17" x14ac:dyDescent="0.25">
      <c r="A20" s="14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2" t="e">
        <f t="shared" si="2"/>
        <v>#DIV/0!</v>
      </c>
      <c r="I20" s="163">
        <f>+ROUNDDOWN(F20/'allg. Daten'!$D$21,0)*'allg. Daten'!$D$21+ROUNDDOWN(G20/'allg. Daten'!$D$22,0)*'allg. Daten'!$D$22</f>
        <v>0</v>
      </c>
      <c r="J20" s="164">
        <f t="shared" si="0"/>
        <v>0</v>
      </c>
      <c r="K20" s="165" t="str">
        <f>IF(+I20/'allg. Daten'!$D$21=0,"",+I20/'allg. Daten'!$D$21)</f>
        <v/>
      </c>
      <c r="L20" s="166">
        <f t="shared" si="1"/>
        <v>0</v>
      </c>
      <c r="M20" s="135"/>
      <c r="N20" s="167" t="s">
        <v>3</v>
      </c>
    </row>
    <row r="21" spans="1:17" x14ac:dyDescent="0.25">
      <c r="A21" s="14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2" t="e">
        <f t="shared" si="2"/>
        <v>#DIV/0!</v>
      </c>
      <c r="I21" s="163">
        <f>+ROUNDDOWN(F21/'allg. Daten'!$D$21,0)*'allg. Daten'!$D$21+ROUNDDOWN(G21/'allg. Daten'!$D$22,0)*'allg. Daten'!$D$22</f>
        <v>0</v>
      </c>
      <c r="J21" s="164">
        <f t="shared" si="0"/>
        <v>0</v>
      </c>
      <c r="K21" s="165" t="str">
        <f>IF(+I21/'allg. Daten'!$D$21=0,"",+I21/'allg. Daten'!$D$21)</f>
        <v/>
      </c>
      <c r="L21" s="166">
        <f t="shared" si="1"/>
        <v>0</v>
      </c>
      <c r="M21" s="135"/>
      <c r="N21" s="167" t="s">
        <v>3</v>
      </c>
    </row>
    <row r="22" spans="1:17" x14ac:dyDescent="0.25">
      <c r="A22" s="14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2" t="e">
        <f t="shared" si="2"/>
        <v>#DIV/0!</v>
      </c>
      <c r="I22" s="163">
        <f>+ROUNDDOWN(F22/'allg. Daten'!$D$21,0)*'allg. Daten'!$D$21+ROUNDDOWN(G22/'allg. Daten'!$D$22,0)*'allg. Daten'!$D$22</f>
        <v>0</v>
      </c>
      <c r="J22" s="164">
        <f t="shared" si="0"/>
        <v>0</v>
      </c>
      <c r="K22" s="165" t="str">
        <f>IF(+I22/'allg. Daten'!$D$21=0,"",+I22/'allg. Daten'!$D$21)</f>
        <v/>
      </c>
      <c r="L22" s="166">
        <f t="shared" si="1"/>
        <v>0</v>
      </c>
      <c r="M22" s="135"/>
      <c r="N22" s="167" t="s">
        <v>3</v>
      </c>
    </row>
    <row r="23" spans="1:17" x14ac:dyDescent="0.25">
      <c r="A23" s="14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2" t="e">
        <f t="shared" si="2"/>
        <v>#DIV/0!</v>
      </c>
      <c r="I23" s="163">
        <f>+ROUNDDOWN(F23/'allg. Daten'!$D$21,0)*'allg. Daten'!$D$21+ROUNDDOWN(G23/'allg. Daten'!$D$22,0)*'allg. Daten'!$D$22</f>
        <v>0</v>
      </c>
      <c r="J23" s="164">
        <f t="shared" si="0"/>
        <v>0</v>
      </c>
      <c r="K23" s="165" t="str">
        <f>IF(+I23/'allg. Daten'!$D$21=0,"",+I23/'allg. Daten'!$D$21)</f>
        <v/>
      </c>
      <c r="L23" s="166">
        <f t="shared" si="1"/>
        <v>0</v>
      </c>
      <c r="M23" s="135"/>
      <c r="N23" s="167" t="s">
        <v>3</v>
      </c>
    </row>
    <row r="24" spans="1:17" x14ac:dyDescent="0.25">
      <c r="A24" s="14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2" t="e">
        <f t="shared" si="2"/>
        <v>#DIV/0!</v>
      </c>
      <c r="I24" s="163">
        <f>+ROUNDDOWN(F24/'allg. Daten'!$D$21,0)*'allg. Daten'!$D$21+ROUNDDOWN(G24/'allg. Daten'!$D$22,0)*'allg. Daten'!$D$22</f>
        <v>0</v>
      </c>
      <c r="J24" s="164">
        <f t="shared" si="0"/>
        <v>0</v>
      </c>
      <c r="K24" s="165" t="str">
        <f>IF(+I24/'allg. Daten'!$D$21=0,"",+I24/'allg. Daten'!$D$21)</f>
        <v/>
      </c>
      <c r="L24" s="166">
        <f t="shared" si="1"/>
        <v>0</v>
      </c>
      <c r="M24" s="135"/>
      <c r="N24" s="167" t="s">
        <v>3</v>
      </c>
    </row>
    <row r="25" spans="1:17" x14ac:dyDescent="0.25">
      <c r="A25" s="14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2" t="e">
        <f t="shared" si="2"/>
        <v>#DIV/0!</v>
      </c>
      <c r="I25" s="163">
        <f>+ROUNDDOWN(F25/'allg. Daten'!$D$21,0)*'allg. Daten'!$D$21+ROUNDDOWN(G25/'allg. Daten'!$D$22,0)*'allg. Daten'!$D$22</f>
        <v>0</v>
      </c>
      <c r="J25" s="164">
        <f t="shared" si="0"/>
        <v>0</v>
      </c>
      <c r="K25" s="165" t="str">
        <f>IF(+I25/'allg. Daten'!$D$21=0,"",+I25/'allg. Daten'!$D$21)</f>
        <v/>
      </c>
      <c r="L25" s="166">
        <f t="shared" si="1"/>
        <v>0</v>
      </c>
      <c r="M25" s="135"/>
      <c r="N25" s="167" t="s">
        <v>3</v>
      </c>
    </row>
    <row r="26" spans="1:17" x14ac:dyDescent="0.25">
      <c r="A26" s="14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2" t="e">
        <f t="shared" si="2"/>
        <v>#DIV/0!</v>
      </c>
      <c r="I26" s="163">
        <f>+ROUNDDOWN(F26/'allg. Daten'!$D$21,0)*'allg. Daten'!$D$21+ROUNDDOWN(G26/'allg. Daten'!$D$22,0)*'allg. Daten'!$D$22</f>
        <v>0</v>
      </c>
      <c r="J26" s="164">
        <f t="shared" si="0"/>
        <v>0</v>
      </c>
      <c r="K26" s="165" t="str">
        <f>IF(+I26/'allg. Daten'!$D$21=0,"",+I26/'allg. Daten'!$D$21)</f>
        <v/>
      </c>
      <c r="L26" s="166">
        <f t="shared" si="1"/>
        <v>0</v>
      </c>
      <c r="M26" s="135"/>
      <c r="N26" s="167" t="s">
        <v>3</v>
      </c>
    </row>
    <row r="27" spans="1:17" x14ac:dyDescent="0.25">
      <c r="A27" s="14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2" t="e">
        <f t="shared" si="2"/>
        <v>#DIV/0!</v>
      </c>
      <c r="I27" s="163">
        <f>+ROUNDDOWN(F27/'allg. Daten'!$D$21,0)*'allg. Daten'!$D$21+ROUNDDOWN(G27/'allg. Daten'!$D$22,0)*'allg. Daten'!$D$22</f>
        <v>0</v>
      </c>
      <c r="J27" s="164">
        <f t="shared" si="0"/>
        <v>0</v>
      </c>
      <c r="K27" s="165" t="str">
        <f>IF(+I27/'allg. Daten'!$D$21=0,"",+I27/'allg. Daten'!$D$21)</f>
        <v/>
      </c>
      <c r="L27" s="166">
        <f t="shared" si="1"/>
        <v>0</v>
      </c>
      <c r="M27" s="135"/>
      <c r="N27" s="167" t="s">
        <v>3</v>
      </c>
    </row>
    <row r="28" spans="1:17" ht="15.75" thickBot="1" x14ac:dyDescent="0.3">
      <c r="A28" s="14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2" t="e">
        <f t="shared" si="2"/>
        <v>#DIV/0!</v>
      </c>
      <c r="I28" s="169">
        <f>+ROUNDDOWN(F28/'allg. Daten'!$D$21,0)*'allg. Daten'!$D$21+ROUNDDOWN(G28/'allg. Daten'!$D$22,0)*'allg. Daten'!$D$22</f>
        <v>0</v>
      </c>
      <c r="J28" s="164">
        <f t="shared" si="0"/>
        <v>0</v>
      </c>
      <c r="K28" s="165" t="str">
        <f>IF(+I28/'allg. Daten'!$D$21=0,"",+I28/'allg. Daten'!$D$21)</f>
        <v/>
      </c>
      <c r="L28" s="166">
        <f t="shared" si="1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4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71" t="s">
        <v>57</v>
      </c>
      <c r="D31" s="173"/>
      <c r="E31" s="173"/>
      <c r="F31" s="173"/>
      <c r="G31" s="173"/>
      <c r="H31" s="173"/>
      <c r="I31" s="173"/>
      <c r="J31" s="173"/>
      <c r="K31" s="173"/>
      <c r="L31" s="176">
        <f>+J29+K30</f>
        <v>0</v>
      </c>
      <c r="M31" s="176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Q32" s="178"/>
    </row>
    <row r="33" spans="3:15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</row>
    <row r="34" spans="3:15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</row>
    <row r="35" spans="3:15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</row>
    <row r="36" spans="3:15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</row>
    <row r="37" spans="3:15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</row>
    <row r="38" spans="3:15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</row>
    <row r="39" spans="3:15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</row>
    <row r="40" spans="3:15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</row>
    <row r="41" spans="3:15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</row>
    <row r="42" spans="3:15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</row>
    <row r="43" spans="3:15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</row>
    <row r="44" spans="3:15" s="155" customFormat="1" x14ac:dyDescent="0.25"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</row>
    <row r="45" spans="3:15" s="155" customFormat="1" x14ac:dyDescent="0.25"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3:15" s="155" customFormat="1" x14ac:dyDescent="0.25"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3:15" s="155" customFormat="1" x14ac:dyDescent="0.25"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3:15" s="155" customFormat="1" ht="7.5" customHeight="1" x14ac:dyDescent="0.25"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3:15" s="155" customFormat="1" x14ac:dyDescent="0.25"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3:15" s="155" customFormat="1" x14ac:dyDescent="0.25"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3:15" s="155" customFormat="1" x14ac:dyDescent="0.25"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3:15" s="155" customFormat="1" x14ac:dyDescent="0.25"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3:15" s="155" customFormat="1" ht="15.75" customHeight="1" x14ac:dyDescent="0.25"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3:15" s="155" customFormat="1" x14ac:dyDescent="0.25"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3:15" s="155" customFormat="1" x14ac:dyDescent="0.25"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3:15" s="155" customFormat="1" x14ac:dyDescent="0.25"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3:15" s="155" customFormat="1" x14ac:dyDescent="0.25"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3:15" s="155" customFormat="1" x14ac:dyDescent="0.25"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3:15" s="155" customFormat="1" x14ac:dyDescent="0.25"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3:15" s="155" customFormat="1" ht="15.75" customHeight="1" x14ac:dyDescent="0.25"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3:15" s="155" customFormat="1" x14ac:dyDescent="0.25"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</row>
    <row r="62" spans="3:15" x14ac:dyDescent="0.25"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</row>
  </sheetData>
  <sheetProtection algorithmName="SHA-512" hashValue="cGr8PQHczxcLA68eMC5djwW9PmCBaMpB1//FQJcRnFpVji5SRaTnveLb/fzKSGVFs1Ylmw+37xzDZ9n2t3M/iA==" saltValue="1nISdnkoeajhKGZyAzjz9A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 J11:J28">
    <cfRule type="cellIs" dxfId="885" priority="23" operator="equal">
      <formula>0</formula>
    </cfRule>
  </conditionalFormatting>
  <conditionalFormatting sqref="K11:L28">
    <cfRule type="cellIs" dxfId="884" priority="22" operator="equal">
      <formula>0</formula>
    </cfRule>
  </conditionalFormatting>
  <conditionalFormatting sqref="D29:J30 D31:E31 J11:L28">
    <cfRule type="cellIs" dxfId="883" priority="21" operator="equal">
      <formula>0</formula>
    </cfRule>
  </conditionalFormatting>
  <conditionalFormatting sqref="I11">
    <cfRule type="cellIs" dxfId="882" priority="14" operator="equal">
      <formula>0</formula>
    </cfRule>
  </conditionalFormatting>
  <conditionalFormatting sqref="I11">
    <cfRule type="cellIs" dxfId="881" priority="13" operator="equal">
      <formula>0</formula>
    </cfRule>
  </conditionalFormatting>
  <conditionalFormatting sqref="H12:H28">
    <cfRule type="cellIs" dxfId="880" priority="20" operator="equal">
      <formula>0</formula>
    </cfRule>
  </conditionalFormatting>
  <conditionalFormatting sqref="H12:H28">
    <cfRule type="cellIs" dxfId="879" priority="19" operator="equal">
      <formula>0</formula>
    </cfRule>
  </conditionalFormatting>
  <conditionalFormatting sqref="H11:H28">
    <cfRule type="cellIs" dxfId="878" priority="16" operator="equal">
      <formula>0</formula>
    </cfRule>
  </conditionalFormatting>
  <conditionalFormatting sqref="H11:H28">
    <cfRule type="cellIs" dxfId="877" priority="15" operator="equal">
      <formula>0</formula>
    </cfRule>
  </conditionalFormatting>
  <conditionalFormatting sqref="I12:I28">
    <cfRule type="cellIs" dxfId="876" priority="18" operator="equal">
      <formula>0</formula>
    </cfRule>
  </conditionalFormatting>
  <conditionalFormatting sqref="I12:I28">
    <cfRule type="cellIs" dxfId="875" priority="17" operator="equal">
      <formula>0</formula>
    </cfRule>
  </conditionalFormatting>
  <conditionalFormatting sqref="K30 L31">
    <cfRule type="cellIs" dxfId="874" priority="12" operator="equal">
      <formula>0</formula>
    </cfRule>
  </conditionalFormatting>
  <conditionalFormatting sqref="K30 L31">
    <cfRule type="cellIs" dxfId="873" priority="11" operator="equal">
      <formula>0</formula>
    </cfRule>
  </conditionalFormatting>
  <conditionalFormatting sqref="M29">
    <cfRule type="cellIs" dxfId="872" priority="10" operator="equal">
      <formula>0</formula>
    </cfRule>
  </conditionalFormatting>
  <conditionalFormatting sqref="M29">
    <cfRule type="cellIs" dxfId="871" priority="9" operator="equal">
      <formula>0</formula>
    </cfRule>
  </conditionalFormatting>
  <conditionalFormatting sqref="M31">
    <cfRule type="cellIs" dxfId="870" priority="8" operator="equal">
      <formula>0</formula>
    </cfRule>
  </conditionalFormatting>
  <conditionalFormatting sqref="M31">
    <cfRule type="cellIs" dxfId="869" priority="7" operator="equal">
      <formula>0</formula>
    </cfRule>
  </conditionalFormatting>
  <conditionalFormatting sqref="C11:C28">
    <cfRule type="expression" dxfId="868" priority="6">
      <formula>AND($L$5&gt;10000,$A11="Ferien")</formula>
    </cfRule>
  </conditionalFormatting>
  <conditionalFormatting sqref="F31:K31">
    <cfRule type="cellIs" dxfId="867" priority="5" operator="equal">
      <formula>0</formula>
    </cfRule>
  </conditionalFormatting>
  <conditionalFormatting sqref="D18:N28 H11:N17">
    <cfRule type="expression" dxfId="866" priority="4" stopIfTrue="1">
      <formula>AND($L$5&gt;10000,$A11="Ferien")</formula>
    </cfRule>
  </conditionalFormatting>
  <conditionalFormatting sqref="D18:M28 H11:M17">
    <cfRule type="expression" dxfId="865" priority="3" stopIfTrue="1">
      <formula>AND($L$5&gt;10000,$A11="Ferien")</formula>
    </cfRule>
  </conditionalFormatting>
  <conditionalFormatting sqref="D11:G17">
    <cfRule type="expression" dxfId="864" priority="2" stopIfTrue="1">
      <formula>AND($L$5&gt;10000,$A11="Ferien")</formula>
    </cfRule>
  </conditionalFormatting>
  <conditionalFormatting sqref="D11:G17">
    <cfRule type="expression" dxfId="863" priority="1" stopIfTrue="1">
      <formula>AND($L$5&gt;10000,$A11="Ferien")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8"/>
  <dimension ref="A1:T69"/>
  <sheetViews>
    <sheetView view="pageLayout" topLeftCell="C19" zoomScaleNormal="100" workbookViewId="0">
      <selection activeCell="O27" sqref="O27"/>
    </sheetView>
  </sheetViews>
  <sheetFormatPr baseColWidth="10" defaultColWidth="10.85546875" defaultRowHeight="15" x14ac:dyDescent="0.25"/>
  <cols>
    <col min="1" max="1" width="6" style="179" hidden="1" customWidth="1"/>
    <col min="2" max="2" width="29.85546875" style="149" hidden="1" customWidth="1"/>
    <col min="3" max="3" width="10.85546875" style="179"/>
    <col min="4" max="7" width="8.140625" style="179" customWidth="1"/>
    <col min="8" max="9" width="9.85546875" style="179" hidden="1" customWidth="1"/>
    <col min="10" max="10" width="7.5703125" style="179" customWidth="1"/>
    <col min="11" max="12" width="8.42578125" style="179" customWidth="1"/>
    <col min="13" max="13" width="13.140625" style="179" customWidth="1"/>
    <col min="14" max="14" width="9" style="179" customWidth="1"/>
    <col min="15" max="17" width="10.85546875" style="179"/>
    <col min="18" max="18" width="11.5703125" style="179" customWidth="1"/>
    <col min="19" max="19" width="10.85546875" style="179"/>
    <col min="20" max="20" width="2.85546875" style="179" bestFit="1" customWidth="1"/>
    <col min="21" max="21" width="7" style="179" customWidth="1"/>
    <col min="22" max="16384" width="10.85546875" style="17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80"/>
      <c r="P1" s="180"/>
      <c r="Q1" s="180"/>
      <c r="R1" s="180"/>
      <c r="S1" s="180"/>
      <c r="T1" s="180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2"/>
      <c r="Q2" s="2"/>
      <c r="R2" s="2"/>
      <c r="S2" s="2"/>
      <c r="T2" s="2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+Zusammenfassung!$C$13</f>
        <v>0</v>
      </c>
      <c r="E5" s="292"/>
      <c r="F5" s="292"/>
      <c r="G5" s="292"/>
      <c r="H5" s="292"/>
      <c r="I5" s="292"/>
      <c r="J5" s="292"/>
      <c r="K5" s="292"/>
      <c r="L5" s="304">
        <f>+Zusammenfassung!$B$13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+Zusammenfassung!$D$13&amp;"; "&amp;+Zusammenfassung!$E$13&amp;" "&amp;+Zusammenfassung!$F$13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IF(+Zusammenfassung!$Q$13="Schule eintragen",0,+Zusammenfassung!$Q$13)</f>
        <v>0</v>
      </c>
    </row>
    <row r="7" spans="1:20" ht="23.45" customHeight="1" thickBot="1" x14ac:dyDescent="0.3">
      <c r="B7" s="150"/>
      <c r="C7" s="57" t="s">
        <v>49</v>
      </c>
      <c r="D7" s="293">
        <f>+Zusammenfassung!$G$13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Daten'!C6:G13,4,FALSE)))</f>
        <v>0</v>
      </c>
    </row>
    <row r="8" spans="1:20" s="181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314" t="s">
        <v>38</v>
      </c>
      <c r="E9" s="314"/>
      <c r="F9" s="314"/>
      <c r="G9" s="314"/>
      <c r="H9" s="298" t="s">
        <v>39</v>
      </c>
      <c r="I9" s="299"/>
      <c r="J9" s="315" t="s">
        <v>37</v>
      </c>
      <c r="K9" s="316"/>
      <c r="L9" s="316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82" t="s">
        <v>5</v>
      </c>
      <c r="E10" s="182" t="s">
        <v>12</v>
      </c>
      <c r="F10" s="182" t="s">
        <v>5</v>
      </c>
      <c r="G10" s="182" t="s">
        <v>12</v>
      </c>
      <c r="H10" s="158" t="s">
        <v>11</v>
      </c>
      <c r="I10" s="159" t="s">
        <v>10</v>
      </c>
      <c r="J10" s="183" t="s">
        <v>11</v>
      </c>
      <c r="K10" s="184" t="s">
        <v>10</v>
      </c>
      <c r="L10" s="317"/>
      <c r="M10" s="312"/>
      <c r="N10" s="313"/>
    </row>
    <row r="11" spans="1:20" x14ac:dyDescent="0.25">
      <c r="A11" s="17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3" t="e">
        <f>IF($N$6=0,0,+ROUNDDOWN(D11/$N$6,0)*$N$6+ROUNDDOWN(E11/$N$6,0)*$N$6)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85">
        <f>IFERROR((H11/$N$6),0)</f>
        <v>0</v>
      </c>
      <c r="K11" s="186" t="str">
        <f>IF(+I11/'allg. Daten'!$D$21=0,"",+I11/'allg. Daten'!$D$21)</f>
        <v/>
      </c>
      <c r="L11" s="187">
        <f>+IFERROR(J11+K11,MAX(J11,K11))</f>
        <v>0</v>
      </c>
      <c r="M11" s="135"/>
      <c r="N11" s="167" t="s">
        <v>3</v>
      </c>
    </row>
    <row r="12" spans="1:20" x14ac:dyDescent="0.25">
      <c r="A12" s="17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3" t="e">
        <f t="shared" ref="H12:H28" si="0">IF($N$6=0,0,+ROUNDDOWN(D12/$N$6,0)*$N$6+ROUNDDOWN(E12/$N$6,0)*$N$6)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85">
        <f t="shared" ref="J12:J28" si="1">IFERROR((H12/$N$6),0)</f>
        <v>0</v>
      </c>
      <c r="K12" s="186" t="str">
        <f>IF(+I12/'allg. Daten'!$D$21=0,"",+I12/'allg. Daten'!$D$21)</f>
        <v/>
      </c>
      <c r="L12" s="187">
        <f t="shared" ref="L12:L28" si="2">+IFERROR(J12+K12,MAX(J12,K12))</f>
        <v>0</v>
      </c>
      <c r="M12" s="135"/>
      <c r="N12" s="167" t="s">
        <v>3</v>
      </c>
    </row>
    <row r="13" spans="1:20" x14ac:dyDescent="0.25">
      <c r="A13" s="17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3" t="e">
        <f t="shared" si="0"/>
        <v>#DIV/0!</v>
      </c>
      <c r="I13" s="163">
        <f>+ROUNDDOWN(F13/'allg. Daten'!$D$21,0)*'allg. Daten'!$D$21+ROUNDDOWN(G13/'allg. Daten'!$D$22,0)*'allg. Daten'!$D$22</f>
        <v>0</v>
      </c>
      <c r="J13" s="185">
        <f t="shared" si="1"/>
        <v>0</v>
      </c>
      <c r="K13" s="186" t="str">
        <f>IF(+I13/'allg. Daten'!$D$21=0,"",+I13/'allg. Daten'!$D$21)</f>
        <v/>
      </c>
      <c r="L13" s="187">
        <f t="shared" si="2"/>
        <v>0</v>
      </c>
      <c r="M13" s="135"/>
      <c r="N13" s="167" t="s">
        <v>3</v>
      </c>
    </row>
    <row r="14" spans="1:20" x14ac:dyDescent="0.25">
      <c r="A14" s="17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3" t="e">
        <f t="shared" si="0"/>
        <v>#DIV/0!</v>
      </c>
      <c r="I14" s="163">
        <f>+ROUNDDOWN(F14/'allg. Daten'!$D$21,0)*'allg. Daten'!$D$21+ROUNDDOWN(G14/'allg. Daten'!$D$22,0)*'allg. Daten'!$D$22</f>
        <v>0</v>
      </c>
      <c r="J14" s="185">
        <f t="shared" si="1"/>
        <v>0</v>
      </c>
      <c r="K14" s="186" t="str">
        <f>IF(+I14/'allg. Daten'!$D$21=0,"",+I14/'allg. Daten'!$D$21)</f>
        <v/>
      </c>
      <c r="L14" s="187">
        <f t="shared" si="2"/>
        <v>0</v>
      </c>
      <c r="M14" s="135"/>
      <c r="N14" s="167" t="s">
        <v>3</v>
      </c>
    </row>
    <row r="15" spans="1:20" x14ac:dyDescent="0.25">
      <c r="A15" s="17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3" t="e">
        <f t="shared" si="0"/>
        <v>#DIV/0!</v>
      </c>
      <c r="I15" s="163">
        <f>+ROUNDDOWN(F15/'allg. Daten'!$D$21,0)*'allg. Daten'!$D$21+ROUNDDOWN(G15/'allg. Daten'!$D$22,0)*'allg. Daten'!$D$22</f>
        <v>0</v>
      </c>
      <c r="J15" s="185">
        <f t="shared" si="1"/>
        <v>0</v>
      </c>
      <c r="K15" s="186" t="str">
        <f>IF(+I15/'allg. Daten'!$D$21=0,"",+I15/'allg. Daten'!$D$21)</f>
        <v/>
      </c>
      <c r="L15" s="187">
        <f t="shared" si="2"/>
        <v>0</v>
      </c>
      <c r="M15" s="135"/>
      <c r="N15" s="167" t="s">
        <v>3</v>
      </c>
    </row>
    <row r="16" spans="1:20" x14ac:dyDescent="0.25">
      <c r="A16" s="17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3" t="e">
        <f t="shared" si="0"/>
        <v>#DIV/0!</v>
      </c>
      <c r="I16" s="163">
        <f>+ROUNDDOWN(F16/'allg. Daten'!$D$21,0)*'allg. Daten'!$D$21+ROUNDDOWN(G16/'allg. Daten'!$D$22,0)*'allg. Daten'!$D$22</f>
        <v>0</v>
      </c>
      <c r="J16" s="185">
        <f t="shared" si="1"/>
        <v>0</v>
      </c>
      <c r="K16" s="186" t="str">
        <f>IF(+I16/'allg. Daten'!$D$21=0,"",+I16/'allg. Daten'!$D$21)</f>
        <v/>
      </c>
      <c r="L16" s="187">
        <f t="shared" si="2"/>
        <v>0</v>
      </c>
      <c r="M16" s="135"/>
      <c r="N16" s="167" t="s">
        <v>3</v>
      </c>
    </row>
    <row r="17" spans="1:17" x14ac:dyDescent="0.25">
      <c r="A17" s="17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3" t="e">
        <f t="shared" si="0"/>
        <v>#DIV/0!</v>
      </c>
      <c r="I17" s="163">
        <f>+ROUNDDOWN(F17/'allg. Daten'!$D$21,0)*'allg. Daten'!$D$21+ROUNDDOWN(G17/'allg. Daten'!$D$22,0)*'allg. Daten'!$D$22</f>
        <v>0</v>
      </c>
      <c r="J17" s="185">
        <f t="shared" si="1"/>
        <v>0</v>
      </c>
      <c r="K17" s="186" t="str">
        <f>IF(+I17/'allg. Daten'!$D$21=0,"",+I17/'allg. Daten'!$D$21)</f>
        <v/>
      </c>
      <c r="L17" s="187">
        <f t="shared" si="2"/>
        <v>0</v>
      </c>
      <c r="M17" s="135"/>
      <c r="N17" s="167" t="s">
        <v>3</v>
      </c>
    </row>
    <row r="18" spans="1:17" x14ac:dyDescent="0.25">
      <c r="A18" s="17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3" t="e">
        <f t="shared" si="0"/>
        <v>#DIV/0!</v>
      </c>
      <c r="I18" s="163">
        <f>+ROUNDDOWN(F18/'allg. Daten'!$D$21,0)*'allg. Daten'!$D$21+ROUNDDOWN(G18/'allg. Daten'!$D$22,0)*'allg. Daten'!$D$22</f>
        <v>0</v>
      </c>
      <c r="J18" s="185">
        <f t="shared" si="1"/>
        <v>0</v>
      </c>
      <c r="K18" s="186" t="str">
        <f>IF(+I18/'allg. Daten'!$D$21=0,"",+I18/'allg. Daten'!$D$21)</f>
        <v/>
      </c>
      <c r="L18" s="187">
        <f t="shared" si="2"/>
        <v>0</v>
      </c>
      <c r="M18" s="135"/>
      <c r="N18" s="167" t="s">
        <v>3</v>
      </c>
    </row>
    <row r="19" spans="1:17" x14ac:dyDescent="0.25">
      <c r="A19" s="17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3" t="e">
        <f t="shared" si="0"/>
        <v>#DIV/0!</v>
      </c>
      <c r="I19" s="163">
        <f>+ROUNDDOWN(F19/'allg. Daten'!$D$21,0)*'allg. Daten'!$D$21+ROUNDDOWN(G19/'allg. Daten'!$D$22,0)*'allg. Daten'!$D$22</f>
        <v>0</v>
      </c>
      <c r="J19" s="185">
        <f t="shared" si="1"/>
        <v>0</v>
      </c>
      <c r="K19" s="186" t="str">
        <f>IF(+I19/'allg. Daten'!$D$21=0,"",+I19/'allg. Daten'!$D$21)</f>
        <v/>
      </c>
      <c r="L19" s="187">
        <f t="shared" si="2"/>
        <v>0</v>
      </c>
      <c r="M19" s="135"/>
      <c r="N19" s="167" t="s">
        <v>3</v>
      </c>
    </row>
    <row r="20" spans="1:17" x14ac:dyDescent="0.25">
      <c r="A20" s="17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3" t="e">
        <f t="shared" si="0"/>
        <v>#DIV/0!</v>
      </c>
      <c r="I20" s="163">
        <f>+ROUNDDOWN(F20/'allg. Daten'!$D$21,0)*'allg. Daten'!$D$21+ROUNDDOWN(G20/'allg. Daten'!$D$22,0)*'allg. Daten'!$D$22</f>
        <v>0</v>
      </c>
      <c r="J20" s="185">
        <f t="shared" si="1"/>
        <v>0</v>
      </c>
      <c r="K20" s="186" t="str">
        <f>IF(+I20/'allg. Daten'!$D$21=0,"",+I20/'allg. Daten'!$D$21)</f>
        <v/>
      </c>
      <c r="L20" s="187">
        <f t="shared" si="2"/>
        <v>0</v>
      </c>
      <c r="M20" s="135"/>
      <c r="N20" s="167" t="s">
        <v>3</v>
      </c>
    </row>
    <row r="21" spans="1:17" x14ac:dyDescent="0.25">
      <c r="A21" s="17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3" t="e">
        <f t="shared" si="0"/>
        <v>#DIV/0!</v>
      </c>
      <c r="I21" s="163">
        <f>+ROUNDDOWN(F21/'allg. Daten'!$D$21,0)*'allg. Daten'!$D$21+ROUNDDOWN(G21/'allg. Daten'!$D$22,0)*'allg. Daten'!$D$22</f>
        <v>0</v>
      </c>
      <c r="J21" s="185">
        <f t="shared" si="1"/>
        <v>0</v>
      </c>
      <c r="K21" s="186" t="str">
        <f>IF(+I21/'allg. Daten'!$D$21=0,"",+I21/'allg. Daten'!$D$21)</f>
        <v/>
      </c>
      <c r="L21" s="187">
        <f t="shared" si="2"/>
        <v>0</v>
      </c>
      <c r="M21" s="135"/>
      <c r="N21" s="167" t="s">
        <v>3</v>
      </c>
    </row>
    <row r="22" spans="1:17" x14ac:dyDescent="0.25">
      <c r="A22" s="17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3" t="e">
        <f t="shared" si="0"/>
        <v>#DIV/0!</v>
      </c>
      <c r="I22" s="163">
        <f>+ROUNDDOWN(F22/'allg. Daten'!$D$21,0)*'allg. Daten'!$D$21+ROUNDDOWN(G22/'allg. Daten'!$D$22,0)*'allg. Daten'!$D$22</f>
        <v>0</v>
      </c>
      <c r="J22" s="185">
        <f t="shared" si="1"/>
        <v>0</v>
      </c>
      <c r="K22" s="186" t="str">
        <f>IF(+I22/'allg. Daten'!$D$21=0,"",+I22/'allg. Daten'!$D$21)</f>
        <v/>
      </c>
      <c r="L22" s="187">
        <f t="shared" si="2"/>
        <v>0</v>
      </c>
      <c r="M22" s="135"/>
      <c r="N22" s="167" t="s">
        <v>3</v>
      </c>
    </row>
    <row r="23" spans="1:17" x14ac:dyDescent="0.25">
      <c r="A23" s="17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3" t="e">
        <f t="shared" si="0"/>
        <v>#DIV/0!</v>
      </c>
      <c r="I23" s="163">
        <f>+ROUNDDOWN(F23/'allg. Daten'!$D$21,0)*'allg. Daten'!$D$21+ROUNDDOWN(G23/'allg. Daten'!$D$22,0)*'allg. Daten'!$D$22</f>
        <v>0</v>
      </c>
      <c r="J23" s="185">
        <f t="shared" si="1"/>
        <v>0</v>
      </c>
      <c r="K23" s="186" t="str">
        <f>IF(+I23/'allg. Daten'!$D$21=0,"",+I23/'allg. Daten'!$D$21)</f>
        <v/>
      </c>
      <c r="L23" s="187">
        <f t="shared" si="2"/>
        <v>0</v>
      </c>
      <c r="M23" s="135"/>
      <c r="N23" s="167" t="s">
        <v>3</v>
      </c>
    </row>
    <row r="24" spans="1:17" x14ac:dyDescent="0.25">
      <c r="A24" s="17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3" t="e">
        <f t="shared" si="0"/>
        <v>#DIV/0!</v>
      </c>
      <c r="I24" s="163">
        <f>+ROUNDDOWN(F24/'allg. Daten'!$D$21,0)*'allg. Daten'!$D$21+ROUNDDOWN(G24/'allg. Daten'!$D$22,0)*'allg. Daten'!$D$22</f>
        <v>0</v>
      </c>
      <c r="J24" s="185">
        <f t="shared" si="1"/>
        <v>0</v>
      </c>
      <c r="K24" s="186" t="str">
        <f>IF(+I24/'allg. Daten'!$D$21=0,"",+I24/'allg. Daten'!$D$21)</f>
        <v/>
      </c>
      <c r="L24" s="187">
        <f t="shared" si="2"/>
        <v>0</v>
      </c>
      <c r="M24" s="135"/>
      <c r="N24" s="167" t="s">
        <v>3</v>
      </c>
    </row>
    <row r="25" spans="1:17" x14ac:dyDescent="0.25">
      <c r="A25" s="17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3" t="e">
        <f t="shared" si="0"/>
        <v>#DIV/0!</v>
      </c>
      <c r="I25" s="163">
        <f>+ROUNDDOWN(F25/'allg. Daten'!$D$21,0)*'allg. Daten'!$D$21+ROUNDDOWN(G25/'allg. Daten'!$D$22,0)*'allg. Daten'!$D$22</f>
        <v>0</v>
      </c>
      <c r="J25" s="185">
        <f t="shared" si="1"/>
        <v>0</v>
      </c>
      <c r="K25" s="186" t="str">
        <f>IF(+I25/'allg. Daten'!$D$21=0,"",+I25/'allg. Daten'!$D$21)</f>
        <v/>
      </c>
      <c r="L25" s="187">
        <f t="shared" si="2"/>
        <v>0</v>
      </c>
      <c r="M25" s="135"/>
      <c r="N25" s="167" t="s">
        <v>3</v>
      </c>
    </row>
    <row r="26" spans="1:17" x14ac:dyDescent="0.25">
      <c r="A26" s="17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3" t="e">
        <f t="shared" si="0"/>
        <v>#DIV/0!</v>
      </c>
      <c r="I26" s="163">
        <f>+ROUNDDOWN(F26/'allg. Daten'!$D$21,0)*'allg. Daten'!$D$21+ROUNDDOWN(G26/'allg. Daten'!$D$22,0)*'allg. Daten'!$D$22</f>
        <v>0</v>
      </c>
      <c r="J26" s="185">
        <f t="shared" si="1"/>
        <v>0</v>
      </c>
      <c r="K26" s="186" t="str">
        <f>IF(+I26/'allg. Daten'!$D$21=0,"",+I26/'allg. Daten'!$D$21)</f>
        <v/>
      </c>
      <c r="L26" s="187">
        <f t="shared" si="2"/>
        <v>0</v>
      </c>
      <c r="M26" s="135"/>
      <c r="N26" s="167" t="s">
        <v>3</v>
      </c>
    </row>
    <row r="27" spans="1:17" x14ac:dyDescent="0.25">
      <c r="A27" s="17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3" t="e">
        <f t="shared" si="0"/>
        <v>#DIV/0!</v>
      </c>
      <c r="I27" s="163">
        <f>+ROUNDDOWN(F27/'allg. Daten'!$D$21,0)*'allg. Daten'!$D$21+ROUNDDOWN(G27/'allg. Daten'!$D$22,0)*'allg. Daten'!$D$22</f>
        <v>0</v>
      </c>
      <c r="J27" s="185">
        <f t="shared" si="1"/>
        <v>0</v>
      </c>
      <c r="K27" s="186" t="str">
        <f>IF(+I27/'allg. Daten'!$D$21=0,"",+I27/'allg. Daten'!$D$21)</f>
        <v/>
      </c>
      <c r="L27" s="187">
        <f t="shared" si="2"/>
        <v>0</v>
      </c>
      <c r="M27" s="135"/>
      <c r="N27" s="167" t="s">
        <v>3</v>
      </c>
    </row>
    <row r="28" spans="1:17" ht="15.75" thickBot="1" x14ac:dyDescent="0.3">
      <c r="A28" s="17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3" t="e">
        <f t="shared" si="0"/>
        <v>#DIV/0!</v>
      </c>
      <c r="I28" s="169">
        <f>+ROUNDDOWN(F28/'allg. Daten'!$D$21,0)*'allg. Daten'!$D$21+ROUNDDOWN(G28/'allg. Daten'!$D$22,0)*'allg. Daten'!$D$22</f>
        <v>0</v>
      </c>
      <c r="J28" s="185">
        <f t="shared" si="1"/>
        <v>0</v>
      </c>
      <c r="K28" s="186" t="str">
        <f>IF(+I28/'allg. Daten'!$D$21=0,"",+I28/'allg. Daten'!$D$21)</f>
        <v/>
      </c>
      <c r="L28" s="187">
        <f t="shared" si="2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5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88" t="s">
        <v>57</v>
      </c>
      <c r="D31" s="189"/>
      <c r="E31" s="189"/>
      <c r="F31" s="189"/>
      <c r="G31" s="189"/>
      <c r="H31" s="189"/>
      <c r="I31" s="189"/>
      <c r="J31" s="189"/>
      <c r="K31" s="189"/>
      <c r="L31" s="190">
        <f>+J29+K30</f>
        <v>0</v>
      </c>
      <c r="M31" s="190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P32" s="181"/>
      <c r="Q32" s="191"/>
    </row>
    <row r="33" spans="1:16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  <c r="P33" s="181"/>
    </row>
    <row r="34" spans="1:16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  <c r="P34" s="181"/>
    </row>
    <row r="35" spans="1:16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  <c r="P35" s="181"/>
    </row>
    <row r="36" spans="1:16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  <c r="P36" s="181"/>
    </row>
    <row r="37" spans="1:16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81"/>
    </row>
    <row r="38" spans="1:16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  <c r="P38" s="181"/>
    </row>
    <row r="39" spans="1:16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  <c r="P39" s="181"/>
    </row>
    <row r="40" spans="1:16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  <c r="P40" s="181"/>
    </row>
    <row r="41" spans="1:16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  <c r="P41" s="181"/>
    </row>
    <row r="42" spans="1:16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  <c r="P42" s="181"/>
    </row>
    <row r="43" spans="1:16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  <c r="P43" s="181"/>
    </row>
    <row r="44" spans="1:16" x14ac:dyDescent="0.25">
      <c r="A44" s="181"/>
      <c r="B44" s="155"/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  <c r="P44" s="181"/>
    </row>
    <row r="45" spans="1:16" s="181" customFormat="1" x14ac:dyDescent="0.25">
      <c r="B45" s="155"/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1:16" s="181" customFormat="1" x14ac:dyDescent="0.25">
      <c r="B46" s="155"/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1:16" s="181" customFormat="1" x14ac:dyDescent="0.25">
      <c r="B47" s="155"/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1:16" s="181" customFormat="1" ht="7.5" customHeight="1" x14ac:dyDescent="0.25">
      <c r="B48" s="155"/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1:16" s="181" customFormat="1" x14ac:dyDescent="0.25">
      <c r="B49" s="155"/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1:16" s="181" customFormat="1" x14ac:dyDescent="0.25">
      <c r="B50" s="155"/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1:16" s="181" customFormat="1" x14ac:dyDescent="0.25">
      <c r="B51" s="155"/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1:16" s="181" customFormat="1" x14ac:dyDescent="0.25">
      <c r="B52" s="155"/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1:16" s="181" customFormat="1" ht="15.75" customHeight="1" x14ac:dyDescent="0.25">
      <c r="B53" s="155"/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1:16" s="181" customFormat="1" x14ac:dyDescent="0.25">
      <c r="B54" s="155"/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1:16" s="181" customFormat="1" x14ac:dyDescent="0.25">
      <c r="B55" s="155"/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1:16" s="181" customFormat="1" x14ac:dyDescent="0.25">
      <c r="B56" s="155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1:16" s="181" customFormat="1" x14ac:dyDescent="0.25">
      <c r="B57" s="155"/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1:16" s="181" customFormat="1" x14ac:dyDescent="0.25">
      <c r="B58" s="155"/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1:16" s="181" customFormat="1" x14ac:dyDescent="0.25">
      <c r="B59" s="155"/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1:16" s="181" customFormat="1" ht="15.75" customHeight="1" x14ac:dyDescent="0.25">
      <c r="B60" s="155"/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1:16" x14ac:dyDescent="0.25">
      <c r="A61" s="181"/>
      <c r="B61" s="155"/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  <c r="P61" s="181"/>
    </row>
    <row r="62" spans="1:16" x14ac:dyDescent="0.25">
      <c r="A62" s="181"/>
      <c r="B62" s="155"/>
      <c r="P62" s="181"/>
    </row>
    <row r="63" spans="1:16" x14ac:dyDescent="0.25">
      <c r="P63" s="181"/>
    </row>
    <row r="64" spans="1:16" x14ac:dyDescent="0.25">
      <c r="P64" s="181"/>
    </row>
    <row r="65" spans="3:16" x14ac:dyDescent="0.25"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</row>
    <row r="66" spans="3:16" x14ac:dyDescent="0.25"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</row>
    <row r="67" spans="3:16" x14ac:dyDescent="0.25"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</row>
    <row r="68" spans="3:16" x14ac:dyDescent="0.25"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</row>
    <row r="69" spans="3:16" x14ac:dyDescent="0.25"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</row>
  </sheetData>
  <sheetProtection algorithmName="SHA-512" hashValue="tugJmmfqJUs8x0q1s1SvNj/z969fqul1bJhesPrtlynSOzJ9ORsW1Qs5QwcsqI7f7NIRdgS3oyTpacy2lBWXtQ==" saltValue="KlWZz5J0fnVrC/IvCVRuEw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">
    <cfRule type="cellIs" dxfId="862" priority="29" operator="equal">
      <formula>0</formula>
    </cfRule>
  </conditionalFormatting>
  <conditionalFormatting sqref="D29:J30 D31:E31">
    <cfRule type="cellIs" dxfId="861" priority="28" operator="equal">
      <formula>0</formula>
    </cfRule>
  </conditionalFormatting>
  <conditionalFormatting sqref="K30 L31">
    <cfRule type="cellIs" dxfId="860" priority="27" operator="equal">
      <formula>0</formula>
    </cfRule>
  </conditionalFormatting>
  <conditionalFormatting sqref="K30 L31">
    <cfRule type="cellIs" dxfId="859" priority="26" operator="equal">
      <formula>0</formula>
    </cfRule>
  </conditionalFormatting>
  <conditionalFormatting sqref="M29">
    <cfRule type="cellIs" dxfId="858" priority="25" operator="equal">
      <formula>0</formula>
    </cfRule>
  </conditionalFormatting>
  <conditionalFormatting sqref="M29">
    <cfRule type="cellIs" dxfId="857" priority="24" operator="equal">
      <formula>0</formula>
    </cfRule>
  </conditionalFormatting>
  <conditionalFormatting sqref="M31">
    <cfRule type="cellIs" dxfId="856" priority="23" operator="equal">
      <formula>0</formula>
    </cfRule>
  </conditionalFormatting>
  <conditionalFormatting sqref="M31">
    <cfRule type="cellIs" dxfId="855" priority="22" operator="equal">
      <formula>0</formula>
    </cfRule>
  </conditionalFormatting>
  <conditionalFormatting sqref="F31:K31">
    <cfRule type="cellIs" dxfId="854" priority="21" operator="equal">
      <formula>0</formula>
    </cfRule>
  </conditionalFormatting>
  <conditionalFormatting sqref="J11:J28">
    <cfRule type="cellIs" dxfId="853" priority="20" operator="equal">
      <formula>0</formula>
    </cfRule>
  </conditionalFormatting>
  <conditionalFormatting sqref="K11:L28">
    <cfRule type="cellIs" dxfId="852" priority="19" operator="equal">
      <formula>0</formula>
    </cfRule>
  </conditionalFormatting>
  <conditionalFormatting sqref="J11:L28">
    <cfRule type="cellIs" dxfId="851" priority="18" operator="equal">
      <formula>0</formula>
    </cfRule>
  </conditionalFormatting>
  <conditionalFormatting sqref="I11">
    <cfRule type="cellIs" dxfId="850" priority="11" operator="equal">
      <formula>0</formula>
    </cfRule>
  </conditionalFormatting>
  <conditionalFormatting sqref="I11">
    <cfRule type="cellIs" dxfId="849" priority="10" operator="equal">
      <formula>0</formula>
    </cfRule>
  </conditionalFormatting>
  <conditionalFormatting sqref="H12:H28">
    <cfRule type="cellIs" dxfId="848" priority="17" operator="equal">
      <formula>0</formula>
    </cfRule>
  </conditionalFormatting>
  <conditionalFormatting sqref="H12:H28">
    <cfRule type="cellIs" dxfId="847" priority="16" operator="equal">
      <formula>0</formula>
    </cfRule>
  </conditionalFormatting>
  <conditionalFormatting sqref="H11:H28">
    <cfRule type="cellIs" dxfId="846" priority="13" operator="equal">
      <formula>0</formula>
    </cfRule>
  </conditionalFormatting>
  <conditionalFormatting sqref="H11:H28">
    <cfRule type="cellIs" dxfId="845" priority="12" operator="equal">
      <formula>0</formula>
    </cfRule>
  </conditionalFormatting>
  <conditionalFormatting sqref="I12:I28">
    <cfRule type="cellIs" dxfId="844" priority="15" operator="equal">
      <formula>0</formula>
    </cfRule>
  </conditionalFormatting>
  <conditionalFormatting sqref="I12:I28">
    <cfRule type="cellIs" dxfId="843" priority="14" operator="equal">
      <formula>0</formula>
    </cfRule>
  </conditionalFormatting>
  <conditionalFormatting sqref="C11:C28">
    <cfRule type="expression" dxfId="842" priority="9">
      <formula>AND($L$5&gt;10000,$A11="Ferien")</formula>
    </cfRule>
  </conditionalFormatting>
  <conditionalFormatting sqref="D19:N28 H11:N17 H18:L18 N18">
    <cfRule type="expression" dxfId="841" priority="8" stopIfTrue="1">
      <formula>AND($L$5&gt;10000,$A11="Ferien")</formula>
    </cfRule>
  </conditionalFormatting>
  <conditionalFormatting sqref="D19:M28 H11:M17 H18:L18">
    <cfRule type="expression" dxfId="840" priority="7" stopIfTrue="1">
      <formula>AND($L$5&gt;10000,$A11="Ferien")</formula>
    </cfRule>
  </conditionalFormatting>
  <conditionalFormatting sqref="D18:G18">
    <cfRule type="expression" dxfId="839" priority="6" stopIfTrue="1">
      <formula>AND($L$5&gt;10000,$A18="Ferien")</formula>
    </cfRule>
  </conditionalFormatting>
  <conditionalFormatting sqref="D18:G18">
    <cfRule type="expression" dxfId="838" priority="5" stopIfTrue="1">
      <formula>AND($L$5&gt;10000,$A18="Ferien")</formula>
    </cfRule>
  </conditionalFormatting>
  <conditionalFormatting sqref="M18">
    <cfRule type="expression" dxfId="837" priority="4" stopIfTrue="1">
      <formula>AND($L$5&gt;10000,$A18="Ferien")</formula>
    </cfRule>
  </conditionalFormatting>
  <conditionalFormatting sqref="M18">
    <cfRule type="expression" dxfId="836" priority="3" stopIfTrue="1">
      <formula>AND($L$5&gt;10000,$A18="Ferien")</formula>
    </cfRule>
  </conditionalFormatting>
  <conditionalFormatting sqref="D11:G17">
    <cfRule type="expression" dxfId="835" priority="2" stopIfTrue="1">
      <formula>AND($L$5&gt;10000,$A11="Ferien")</formula>
    </cfRule>
  </conditionalFormatting>
  <conditionalFormatting sqref="D11:G17">
    <cfRule type="expression" dxfId="834" priority="1" stopIfTrue="1">
      <formula>AND($L$5&gt;10000,$A11="Ferien")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8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T62"/>
  <sheetViews>
    <sheetView view="pageLayout" topLeftCell="C19" zoomScaleNormal="70" workbookViewId="0">
      <selection activeCell="O27" sqref="O27"/>
    </sheetView>
  </sheetViews>
  <sheetFormatPr baseColWidth="10" defaultColWidth="11.42578125" defaultRowHeight="15" x14ac:dyDescent="0.25"/>
  <cols>
    <col min="1" max="1" width="6" style="149" hidden="1" customWidth="1"/>
    <col min="2" max="2" width="29.85546875" style="149" hidden="1" customWidth="1"/>
    <col min="3" max="3" width="11.42578125" style="149"/>
    <col min="4" max="7" width="8.140625" style="149" customWidth="1"/>
    <col min="8" max="9" width="9.85546875" style="149" hidden="1" customWidth="1"/>
    <col min="10" max="10" width="7.5703125" style="149" customWidth="1"/>
    <col min="11" max="12" width="8.42578125" style="149" customWidth="1"/>
    <col min="13" max="13" width="13.140625" style="149" customWidth="1"/>
    <col min="14" max="14" width="9" style="149" customWidth="1"/>
    <col min="15" max="17" width="11.42578125" style="149"/>
    <col min="18" max="18" width="11.5703125" style="149" customWidth="1"/>
    <col min="19" max="19" width="11.42578125" style="149"/>
    <col min="20" max="20" width="2.85546875" style="149" bestFit="1" customWidth="1"/>
    <col min="21" max="21" width="7" style="149" customWidth="1"/>
    <col min="22" max="16384" width="11.42578125" style="14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54"/>
      <c r="P1" s="154"/>
      <c r="Q1" s="154"/>
      <c r="R1" s="154"/>
      <c r="S1" s="154"/>
      <c r="T1" s="154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137"/>
      <c r="Q2" s="137"/>
      <c r="R2" s="137"/>
      <c r="S2" s="137"/>
      <c r="T2" s="137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+Zusammenfassung!$C$14</f>
        <v>0</v>
      </c>
      <c r="E5" s="292"/>
      <c r="F5" s="292"/>
      <c r="G5" s="292"/>
      <c r="H5" s="292"/>
      <c r="I5" s="292"/>
      <c r="J5" s="292"/>
      <c r="K5" s="292"/>
      <c r="L5" s="304">
        <f>+Zusammenfassung!$B$14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+Zusammenfassung!$D$14&amp;"; "&amp;+Zusammenfassung!$E$14&amp;" "&amp;+Zusammenfassung!$F$14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IF(+Zusammenfassung!$Q$14="Schule eintragen",0,+Zusammenfassung!$Q$14)</f>
        <v>0</v>
      </c>
    </row>
    <row r="7" spans="1:20" ht="23.45" customHeight="1" thickBot="1" x14ac:dyDescent="0.3">
      <c r="B7" s="150"/>
      <c r="C7" s="57" t="s">
        <v>49</v>
      </c>
      <c r="D7" s="293">
        <f>+Zusammenfassung!$G$14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Daten'!$C$6:$G$13,4,FALSE)))</f>
        <v>0</v>
      </c>
    </row>
    <row r="8" spans="1:20" s="155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297" t="s">
        <v>38</v>
      </c>
      <c r="E9" s="297"/>
      <c r="F9" s="297"/>
      <c r="G9" s="297"/>
      <c r="H9" s="298" t="s">
        <v>39</v>
      </c>
      <c r="I9" s="299"/>
      <c r="J9" s="300" t="s">
        <v>37</v>
      </c>
      <c r="K9" s="301"/>
      <c r="L9" s="301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57" t="s">
        <v>5</v>
      </c>
      <c r="E10" s="157" t="s">
        <v>12</v>
      </c>
      <c r="F10" s="157" t="s">
        <v>5</v>
      </c>
      <c r="G10" s="157" t="s">
        <v>12</v>
      </c>
      <c r="H10" s="158" t="s">
        <v>11</v>
      </c>
      <c r="I10" s="159" t="s">
        <v>10</v>
      </c>
      <c r="J10" s="160" t="s">
        <v>11</v>
      </c>
      <c r="K10" s="157" t="s">
        <v>10</v>
      </c>
      <c r="L10" s="302"/>
      <c r="M10" s="312"/>
      <c r="N10" s="313"/>
    </row>
    <row r="11" spans="1:20" x14ac:dyDescent="0.25">
      <c r="A11" s="14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2" t="e">
        <f>+IF($N$6=0,0,ROUNDDOWN(D11/$N$6,0)*$N$6+ROUNDDOWN(E11/$N$6,0)*$N$6)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64">
        <f>IFERROR((H11/$N$6),0)</f>
        <v>0</v>
      </c>
      <c r="K11" s="165" t="str">
        <f>IF(+I11/'allg. Daten'!$D$21=0,"",+I11/'allg. Daten'!$D$21)</f>
        <v/>
      </c>
      <c r="L11" s="166">
        <f>+IFERROR(J11+K11,MAX(J11,K11))</f>
        <v>0</v>
      </c>
      <c r="M11" s="135"/>
      <c r="N11" s="167" t="s">
        <v>3</v>
      </c>
    </row>
    <row r="12" spans="1:20" x14ac:dyDescent="0.25">
      <c r="A12" s="14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2" t="e">
        <f>+IF($N$6=0,0,ROUNDDOWN(D12/$N$6,0)*$N$6+ROUNDDOWN(E12/$N$6,0)*$N$6)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64">
        <f t="shared" ref="J12:J28" si="0">IFERROR((H12/$N$6),0)</f>
        <v>0</v>
      </c>
      <c r="K12" s="165" t="str">
        <f>IF(+I12/'allg. Daten'!$D$21=0,"",+I12/'allg. Daten'!$D$21)</f>
        <v/>
      </c>
      <c r="L12" s="166">
        <f t="shared" ref="L12:L28" si="1">+IFERROR(J12+K12,MAX(J12,K12))</f>
        <v>0</v>
      </c>
      <c r="M12" s="135"/>
      <c r="N12" s="167" t="s">
        <v>3</v>
      </c>
    </row>
    <row r="13" spans="1:20" x14ac:dyDescent="0.25">
      <c r="A13" s="14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2" t="e">
        <f t="shared" ref="H13:H28" si="2">+IF($N$6=0,0,ROUNDDOWN(D13/$N$6,0)*$N$6+ROUNDDOWN(E13/$N$6,0)*$N$6)</f>
        <v>#DIV/0!</v>
      </c>
      <c r="I13" s="163">
        <f>+ROUNDDOWN(F13/'allg. Daten'!$D$21,0)*'allg. Daten'!$D$21+ROUNDDOWN(G13/'allg. Daten'!$D$22,0)*'allg. Daten'!$D$22</f>
        <v>0</v>
      </c>
      <c r="J13" s="164">
        <f t="shared" si="0"/>
        <v>0</v>
      </c>
      <c r="K13" s="165" t="str">
        <f>IF(+I13/'allg. Daten'!$D$21=0,"",+I13/'allg. Daten'!$D$21)</f>
        <v/>
      </c>
      <c r="L13" s="166">
        <f t="shared" si="1"/>
        <v>0</v>
      </c>
      <c r="M13" s="135"/>
      <c r="N13" s="167" t="s">
        <v>3</v>
      </c>
    </row>
    <row r="14" spans="1:20" x14ac:dyDescent="0.25">
      <c r="A14" s="14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2" t="e">
        <f t="shared" si="2"/>
        <v>#DIV/0!</v>
      </c>
      <c r="I14" s="163">
        <f>+ROUNDDOWN(F14/'allg. Daten'!$D$21,0)*'allg. Daten'!$D$21+ROUNDDOWN(G14/'allg. Daten'!$D$22,0)*'allg. Daten'!$D$22</f>
        <v>0</v>
      </c>
      <c r="J14" s="164">
        <f t="shared" si="0"/>
        <v>0</v>
      </c>
      <c r="K14" s="165" t="str">
        <f>IF(+I14/'allg. Daten'!$D$21=0,"",+I14/'allg. Daten'!$D$21)</f>
        <v/>
      </c>
      <c r="L14" s="166">
        <f t="shared" si="1"/>
        <v>0</v>
      </c>
      <c r="M14" s="135"/>
      <c r="N14" s="167" t="s">
        <v>3</v>
      </c>
    </row>
    <row r="15" spans="1:20" x14ac:dyDescent="0.25">
      <c r="A15" s="14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2" t="e">
        <f t="shared" si="2"/>
        <v>#DIV/0!</v>
      </c>
      <c r="I15" s="163">
        <f>+ROUNDDOWN(F15/'allg. Daten'!$D$21,0)*'allg. Daten'!$D$21+ROUNDDOWN(G15/'allg. Daten'!$D$22,0)*'allg. Daten'!$D$22</f>
        <v>0</v>
      </c>
      <c r="J15" s="164">
        <f t="shared" si="0"/>
        <v>0</v>
      </c>
      <c r="K15" s="165" t="str">
        <f>IF(+I15/'allg. Daten'!$D$21=0,"",+I15/'allg. Daten'!$D$21)</f>
        <v/>
      </c>
      <c r="L15" s="166">
        <f t="shared" si="1"/>
        <v>0</v>
      </c>
      <c r="M15" s="135"/>
      <c r="N15" s="167" t="s">
        <v>3</v>
      </c>
    </row>
    <row r="16" spans="1:20" x14ac:dyDescent="0.25">
      <c r="A16" s="14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2" t="e">
        <f t="shared" si="2"/>
        <v>#DIV/0!</v>
      </c>
      <c r="I16" s="163">
        <f>+ROUNDDOWN(F16/'allg. Daten'!$D$21,0)*'allg. Daten'!$D$21+ROUNDDOWN(G16/'allg. Daten'!$D$22,0)*'allg. Daten'!$D$22</f>
        <v>0</v>
      </c>
      <c r="J16" s="164">
        <f t="shared" si="0"/>
        <v>0</v>
      </c>
      <c r="K16" s="165" t="str">
        <f>IF(+I16/'allg. Daten'!$D$21=0,"",+I16/'allg. Daten'!$D$21)</f>
        <v/>
      </c>
      <c r="L16" s="166">
        <f t="shared" si="1"/>
        <v>0</v>
      </c>
      <c r="M16" s="135"/>
      <c r="N16" s="167" t="s">
        <v>3</v>
      </c>
    </row>
    <row r="17" spans="1:17" x14ac:dyDescent="0.25">
      <c r="A17" s="14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2" t="e">
        <f t="shared" si="2"/>
        <v>#DIV/0!</v>
      </c>
      <c r="I17" s="163">
        <f>+ROUNDDOWN(F17/'allg. Daten'!$D$21,0)*'allg. Daten'!$D$21+ROUNDDOWN(G17/'allg. Daten'!$D$22,0)*'allg. Daten'!$D$22</f>
        <v>0</v>
      </c>
      <c r="J17" s="164">
        <f t="shared" si="0"/>
        <v>0</v>
      </c>
      <c r="K17" s="165" t="str">
        <f>IF(+I17/'allg. Daten'!$D$21=0,"",+I17/'allg. Daten'!$D$21)</f>
        <v/>
      </c>
      <c r="L17" s="166">
        <f t="shared" si="1"/>
        <v>0</v>
      </c>
      <c r="M17" s="135"/>
      <c r="N17" s="167" t="s">
        <v>3</v>
      </c>
    </row>
    <row r="18" spans="1:17" x14ac:dyDescent="0.25">
      <c r="A18" s="14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2" t="e">
        <f t="shared" si="2"/>
        <v>#DIV/0!</v>
      </c>
      <c r="I18" s="163">
        <f>+ROUNDDOWN(F18/'allg. Daten'!$D$21,0)*'allg. Daten'!$D$21+ROUNDDOWN(G18/'allg. Daten'!$D$22,0)*'allg. Daten'!$D$22</f>
        <v>0</v>
      </c>
      <c r="J18" s="164">
        <f t="shared" si="0"/>
        <v>0</v>
      </c>
      <c r="K18" s="165" t="str">
        <f>IF(+I18/'allg. Daten'!$D$21=0,"",+I18/'allg. Daten'!$D$21)</f>
        <v/>
      </c>
      <c r="L18" s="166">
        <f t="shared" si="1"/>
        <v>0</v>
      </c>
      <c r="M18" s="135"/>
      <c r="N18" s="167" t="s">
        <v>3</v>
      </c>
    </row>
    <row r="19" spans="1:17" x14ac:dyDescent="0.25">
      <c r="A19" s="14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2" t="e">
        <f t="shared" si="2"/>
        <v>#DIV/0!</v>
      </c>
      <c r="I19" s="163">
        <f>+ROUNDDOWN(F19/'allg. Daten'!$D$21,0)*'allg. Daten'!$D$21+ROUNDDOWN(G19/'allg. Daten'!$D$22,0)*'allg. Daten'!$D$22</f>
        <v>0</v>
      </c>
      <c r="J19" s="164">
        <f t="shared" si="0"/>
        <v>0</v>
      </c>
      <c r="K19" s="165" t="str">
        <f>IF(+I19/'allg. Daten'!$D$21=0,"",+I19/'allg. Daten'!$D$21)</f>
        <v/>
      </c>
      <c r="L19" s="166">
        <f t="shared" si="1"/>
        <v>0</v>
      </c>
      <c r="M19" s="135"/>
      <c r="N19" s="167" t="s">
        <v>3</v>
      </c>
    </row>
    <row r="20" spans="1:17" x14ac:dyDescent="0.25">
      <c r="A20" s="14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2" t="e">
        <f t="shared" si="2"/>
        <v>#DIV/0!</v>
      </c>
      <c r="I20" s="163">
        <f>+ROUNDDOWN(F20/'allg. Daten'!$D$21,0)*'allg. Daten'!$D$21+ROUNDDOWN(G20/'allg. Daten'!$D$22,0)*'allg. Daten'!$D$22</f>
        <v>0</v>
      </c>
      <c r="J20" s="164">
        <f t="shared" si="0"/>
        <v>0</v>
      </c>
      <c r="K20" s="165" t="str">
        <f>IF(+I20/'allg. Daten'!$D$21=0,"",+I20/'allg. Daten'!$D$21)</f>
        <v/>
      </c>
      <c r="L20" s="166">
        <f t="shared" si="1"/>
        <v>0</v>
      </c>
      <c r="M20" s="135"/>
      <c r="N20" s="167" t="s">
        <v>3</v>
      </c>
    </row>
    <row r="21" spans="1:17" x14ac:dyDescent="0.25">
      <c r="A21" s="14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2" t="e">
        <f t="shared" si="2"/>
        <v>#DIV/0!</v>
      </c>
      <c r="I21" s="163">
        <f>+ROUNDDOWN(F21/'allg. Daten'!$D$21,0)*'allg. Daten'!$D$21+ROUNDDOWN(G21/'allg. Daten'!$D$22,0)*'allg. Daten'!$D$22</f>
        <v>0</v>
      </c>
      <c r="J21" s="164">
        <f t="shared" si="0"/>
        <v>0</v>
      </c>
      <c r="K21" s="165" t="str">
        <f>IF(+I21/'allg. Daten'!$D$21=0,"",+I21/'allg. Daten'!$D$21)</f>
        <v/>
      </c>
      <c r="L21" s="166">
        <f t="shared" si="1"/>
        <v>0</v>
      </c>
      <c r="M21" s="135"/>
      <c r="N21" s="167" t="s">
        <v>3</v>
      </c>
    </row>
    <row r="22" spans="1:17" x14ac:dyDescent="0.25">
      <c r="A22" s="14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2" t="e">
        <f t="shared" si="2"/>
        <v>#DIV/0!</v>
      </c>
      <c r="I22" s="163">
        <f>+ROUNDDOWN(F22/'allg. Daten'!$D$21,0)*'allg. Daten'!$D$21+ROUNDDOWN(G22/'allg. Daten'!$D$22,0)*'allg. Daten'!$D$22</f>
        <v>0</v>
      </c>
      <c r="J22" s="164">
        <f t="shared" si="0"/>
        <v>0</v>
      </c>
      <c r="K22" s="165" t="str">
        <f>IF(+I22/'allg. Daten'!$D$21=0,"",+I22/'allg. Daten'!$D$21)</f>
        <v/>
      </c>
      <c r="L22" s="166">
        <f t="shared" si="1"/>
        <v>0</v>
      </c>
      <c r="M22" s="135"/>
      <c r="N22" s="167" t="s">
        <v>3</v>
      </c>
    </row>
    <row r="23" spans="1:17" x14ac:dyDescent="0.25">
      <c r="A23" s="14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2" t="e">
        <f t="shared" si="2"/>
        <v>#DIV/0!</v>
      </c>
      <c r="I23" s="163">
        <f>+ROUNDDOWN(F23/'allg. Daten'!$D$21,0)*'allg. Daten'!$D$21+ROUNDDOWN(G23/'allg. Daten'!$D$22,0)*'allg. Daten'!$D$22</f>
        <v>0</v>
      </c>
      <c r="J23" s="164">
        <f t="shared" si="0"/>
        <v>0</v>
      </c>
      <c r="K23" s="165" t="str">
        <f>IF(+I23/'allg. Daten'!$D$21=0,"",+I23/'allg. Daten'!$D$21)</f>
        <v/>
      </c>
      <c r="L23" s="166">
        <f t="shared" si="1"/>
        <v>0</v>
      </c>
      <c r="M23" s="135"/>
      <c r="N23" s="167" t="s">
        <v>3</v>
      </c>
    </row>
    <row r="24" spans="1:17" x14ac:dyDescent="0.25">
      <c r="A24" s="14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2" t="e">
        <f t="shared" si="2"/>
        <v>#DIV/0!</v>
      </c>
      <c r="I24" s="163">
        <f>+ROUNDDOWN(F24/'allg. Daten'!$D$21,0)*'allg. Daten'!$D$21+ROUNDDOWN(G24/'allg. Daten'!$D$22,0)*'allg. Daten'!$D$22</f>
        <v>0</v>
      </c>
      <c r="J24" s="164">
        <f t="shared" si="0"/>
        <v>0</v>
      </c>
      <c r="K24" s="165" t="str">
        <f>IF(+I24/'allg. Daten'!$D$21=0,"",+I24/'allg. Daten'!$D$21)</f>
        <v/>
      </c>
      <c r="L24" s="166">
        <f t="shared" si="1"/>
        <v>0</v>
      </c>
      <c r="M24" s="135"/>
      <c r="N24" s="167" t="s">
        <v>3</v>
      </c>
    </row>
    <row r="25" spans="1:17" x14ac:dyDescent="0.25">
      <c r="A25" s="14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2" t="e">
        <f t="shared" si="2"/>
        <v>#DIV/0!</v>
      </c>
      <c r="I25" s="163">
        <f>+ROUNDDOWN(F25/'allg. Daten'!$D$21,0)*'allg. Daten'!$D$21+ROUNDDOWN(G25/'allg. Daten'!$D$22,0)*'allg. Daten'!$D$22</f>
        <v>0</v>
      </c>
      <c r="J25" s="164">
        <f t="shared" si="0"/>
        <v>0</v>
      </c>
      <c r="K25" s="165" t="str">
        <f>IF(+I25/'allg. Daten'!$D$21=0,"",+I25/'allg. Daten'!$D$21)</f>
        <v/>
      </c>
      <c r="L25" s="166">
        <f t="shared" si="1"/>
        <v>0</v>
      </c>
      <c r="M25" s="135"/>
      <c r="N25" s="167" t="s">
        <v>3</v>
      </c>
    </row>
    <row r="26" spans="1:17" x14ac:dyDescent="0.25">
      <c r="A26" s="14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2" t="e">
        <f t="shared" si="2"/>
        <v>#DIV/0!</v>
      </c>
      <c r="I26" s="163">
        <f>+ROUNDDOWN(F26/'allg. Daten'!$D$21,0)*'allg. Daten'!$D$21+ROUNDDOWN(G26/'allg. Daten'!$D$22,0)*'allg. Daten'!$D$22</f>
        <v>0</v>
      </c>
      <c r="J26" s="164">
        <f t="shared" si="0"/>
        <v>0</v>
      </c>
      <c r="K26" s="165" t="str">
        <f>IF(+I26/'allg. Daten'!$D$21=0,"",+I26/'allg. Daten'!$D$21)</f>
        <v/>
      </c>
      <c r="L26" s="166">
        <f t="shared" si="1"/>
        <v>0</v>
      </c>
      <c r="M26" s="135"/>
      <c r="N26" s="167" t="s">
        <v>3</v>
      </c>
    </row>
    <row r="27" spans="1:17" x14ac:dyDescent="0.25">
      <c r="A27" s="14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2" t="e">
        <f t="shared" si="2"/>
        <v>#DIV/0!</v>
      </c>
      <c r="I27" s="163">
        <f>+ROUNDDOWN(F27/'allg. Daten'!$D$21,0)*'allg. Daten'!$D$21+ROUNDDOWN(G27/'allg. Daten'!$D$22,0)*'allg. Daten'!$D$22</f>
        <v>0</v>
      </c>
      <c r="J27" s="164">
        <f t="shared" si="0"/>
        <v>0</v>
      </c>
      <c r="K27" s="165" t="str">
        <f>IF(+I27/'allg. Daten'!$D$21=0,"",+I27/'allg. Daten'!$D$21)</f>
        <v/>
      </c>
      <c r="L27" s="166">
        <f t="shared" si="1"/>
        <v>0</v>
      </c>
      <c r="M27" s="135"/>
      <c r="N27" s="167" t="s">
        <v>3</v>
      </c>
    </row>
    <row r="28" spans="1:17" ht="15.75" thickBot="1" x14ac:dyDescent="0.3">
      <c r="A28" s="14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2" t="e">
        <f t="shared" si="2"/>
        <v>#DIV/0!</v>
      </c>
      <c r="I28" s="169">
        <f>+ROUNDDOWN(F28/'allg. Daten'!$D$21,0)*'allg. Daten'!$D$21+ROUNDDOWN(G28/'allg. Daten'!$D$22,0)*'allg. Daten'!$D$22</f>
        <v>0</v>
      </c>
      <c r="J28" s="164">
        <f t="shared" si="0"/>
        <v>0</v>
      </c>
      <c r="K28" s="165" t="str">
        <f>IF(+I28/'allg. Daten'!$D$21=0,"",+I28/'allg. Daten'!$D$21)</f>
        <v/>
      </c>
      <c r="L28" s="166">
        <f t="shared" si="1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4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71" t="s">
        <v>57</v>
      </c>
      <c r="D31" s="173"/>
      <c r="E31" s="173"/>
      <c r="F31" s="173"/>
      <c r="G31" s="173"/>
      <c r="H31" s="173"/>
      <c r="I31" s="173"/>
      <c r="J31" s="173"/>
      <c r="K31" s="173"/>
      <c r="L31" s="176">
        <f>+J29+K30</f>
        <v>0</v>
      </c>
      <c r="M31" s="176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Q32" s="178"/>
    </row>
    <row r="33" spans="3:15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</row>
    <row r="34" spans="3:15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</row>
    <row r="35" spans="3:15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</row>
    <row r="36" spans="3:15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</row>
    <row r="37" spans="3:15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</row>
    <row r="38" spans="3:15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</row>
    <row r="39" spans="3:15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</row>
    <row r="40" spans="3:15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</row>
    <row r="41" spans="3:15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</row>
    <row r="42" spans="3:15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</row>
    <row r="43" spans="3:15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</row>
    <row r="44" spans="3:15" s="155" customFormat="1" x14ac:dyDescent="0.25"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</row>
    <row r="45" spans="3:15" s="155" customFormat="1" x14ac:dyDescent="0.25"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3:15" s="155" customFormat="1" x14ac:dyDescent="0.25"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3:15" s="155" customFormat="1" x14ac:dyDescent="0.25"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3:15" s="155" customFormat="1" ht="7.5" customHeight="1" x14ac:dyDescent="0.25"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3:15" s="155" customFormat="1" x14ac:dyDescent="0.25"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3:15" s="155" customFormat="1" x14ac:dyDescent="0.25"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3:15" s="155" customFormat="1" x14ac:dyDescent="0.25"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3:15" s="155" customFormat="1" x14ac:dyDescent="0.25"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3:15" s="155" customFormat="1" ht="15.75" customHeight="1" x14ac:dyDescent="0.25"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3:15" s="155" customFormat="1" x14ac:dyDescent="0.25"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3:15" s="155" customFormat="1" x14ac:dyDescent="0.25"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3:15" s="155" customFormat="1" x14ac:dyDescent="0.25"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3:15" s="155" customFormat="1" x14ac:dyDescent="0.25"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3:15" s="155" customFormat="1" x14ac:dyDescent="0.25"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3:15" s="155" customFormat="1" x14ac:dyDescent="0.25"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3:15" s="155" customFormat="1" ht="15.75" customHeight="1" x14ac:dyDescent="0.25"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3:15" s="155" customFormat="1" x14ac:dyDescent="0.25"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</row>
    <row r="62" spans="3:15" x14ac:dyDescent="0.25"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</row>
  </sheetData>
  <sheetProtection algorithmName="SHA-512" hashValue="AckKRhVLts1sZtwF9ctEGXdLp5DUrdK2zQKUxMGW8au5vo9GffSrIyZqGApmvPKHJB/XCsonTn2f+yd/uiIT3A==" saltValue="V8sI+HOVZxAf47Kr1oFN5w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 J11:J28">
    <cfRule type="cellIs" dxfId="833" priority="23" operator="equal">
      <formula>0</formula>
    </cfRule>
  </conditionalFormatting>
  <conditionalFormatting sqref="K11:L28">
    <cfRule type="cellIs" dxfId="832" priority="22" operator="equal">
      <formula>0</formula>
    </cfRule>
  </conditionalFormatting>
  <conditionalFormatting sqref="D29:J30 D31:E31 J11:L28">
    <cfRule type="cellIs" dxfId="831" priority="21" operator="equal">
      <formula>0</formula>
    </cfRule>
  </conditionalFormatting>
  <conditionalFormatting sqref="I11">
    <cfRule type="cellIs" dxfId="830" priority="14" operator="equal">
      <formula>0</formula>
    </cfRule>
  </conditionalFormatting>
  <conditionalFormatting sqref="I11">
    <cfRule type="cellIs" dxfId="829" priority="13" operator="equal">
      <formula>0</formula>
    </cfRule>
  </conditionalFormatting>
  <conditionalFormatting sqref="H12:H28">
    <cfRule type="cellIs" dxfId="828" priority="20" operator="equal">
      <formula>0</formula>
    </cfRule>
  </conditionalFormatting>
  <conditionalFormatting sqref="H12:H28">
    <cfRule type="cellIs" dxfId="827" priority="19" operator="equal">
      <formula>0</formula>
    </cfRule>
  </conditionalFormatting>
  <conditionalFormatting sqref="H11:H28">
    <cfRule type="cellIs" dxfId="826" priority="16" operator="equal">
      <formula>0</formula>
    </cfRule>
  </conditionalFormatting>
  <conditionalFormatting sqref="H11:H28">
    <cfRule type="cellIs" dxfId="825" priority="15" operator="equal">
      <formula>0</formula>
    </cfRule>
  </conditionalFormatting>
  <conditionalFormatting sqref="I12:I28">
    <cfRule type="cellIs" dxfId="824" priority="18" operator="equal">
      <formula>0</formula>
    </cfRule>
  </conditionalFormatting>
  <conditionalFormatting sqref="I12:I28">
    <cfRule type="cellIs" dxfId="823" priority="17" operator="equal">
      <formula>0</formula>
    </cfRule>
  </conditionalFormatting>
  <conditionalFormatting sqref="K30 L31">
    <cfRule type="cellIs" dxfId="822" priority="12" operator="equal">
      <formula>0</formula>
    </cfRule>
  </conditionalFormatting>
  <conditionalFormatting sqref="K30 L31">
    <cfRule type="cellIs" dxfId="821" priority="11" operator="equal">
      <formula>0</formula>
    </cfRule>
  </conditionalFormatting>
  <conditionalFormatting sqref="M29">
    <cfRule type="cellIs" dxfId="820" priority="10" operator="equal">
      <formula>0</formula>
    </cfRule>
  </conditionalFormatting>
  <conditionalFormatting sqref="M29">
    <cfRule type="cellIs" dxfId="819" priority="9" operator="equal">
      <formula>0</formula>
    </cfRule>
  </conditionalFormatting>
  <conditionalFormatting sqref="M31">
    <cfRule type="cellIs" dxfId="818" priority="8" operator="equal">
      <formula>0</formula>
    </cfRule>
  </conditionalFormatting>
  <conditionalFormatting sqref="M31">
    <cfRule type="cellIs" dxfId="817" priority="7" operator="equal">
      <formula>0</formula>
    </cfRule>
  </conditionalFormatting>
  <conditionalFormatting sqref="C11:C28">
    <cfRule type="expression" dxfId="816" priority="6">
      <formula>AND($L$5&gt;10000,$A11="Ferien")</formula>
    </cfRule>
  </conditionalFormatting>
  <conditionalFormatting sqref="F31:K31">
    <cfRule type="cellIs" dxfId="815" priority="5" operator="equal">
      <formula>0</formula>
    </cfRule>
  </conditionalFormatting>
  <conditionalFormatting sqref="D18:N28 H11:N17">
    <cfRule type="expression" dxfId="814" priority="4" stopIfTrue="1">
      <formula>AND($L$5&gt;10000,$A11="Ferien")</formula>
    </cfRule>
  </conditionalFormatting>
  <conditionalFormatting sqref="D18:M28 H11:M17">
    <cfRule type="expression" dxfId="813" priority="3" stopIfTrue="1">
      <formula>AND($L$5&gt;10000,$A11="Ferien")</formula>
    </cfRule>
  </conditionalFormatting>
  <conditionalFormatting sqref="D11:G17">
    <cfRule type="expression" dxfId="812" priority="2" stopIfTrue="1">
      <formula>AND($L$5&gt;10000,$A11="Ferien")</formula>
    </cfRule>
  </conditionalFormatting>
  <conditionalFormatting sqref="D11:G17">
    <cfRule type="expression" dxfId="811" priority="1" stopIfTrue="1">
      <formula>AND($L$5&gt;10000,$A11="Ferien")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2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T69"/>
  <sheetViews>
    <sheetView view="pageLayout" topLeftCell="C28" zoomScaleNormal="100" workbookViewId="0">
      <selection activeCell="O27" sqref="O27"/>
    </sheetView>
  </sheetViews>
  <sheetFormatPr baseColWidth="10" defaultColWidth="10.85546875" defaultRowHeight="15" x14ac:dyDescent="0.25"/>
  <cols>
    <col min="1" max="1" width="6" style="179" hidden="1" customWidth="1"/>
    <col min="2" max="2" width="29.85546875" style="149" hidden="1" customWidth="1"/>
    <col min="3" max="3" width="10.85546875" style="179"/>
    <col min="4" max="7" width="8.140625" style="179" customWidth="1"/>
    <col min="8" max="9" width="9.85546875" style="179" hidden="1" customWidth="1"/>
    <col min="10" max="10" width="7.5703125" style="179" customWidth="1"/>
    <col min="11" max="12" width="8.42578125" style="179" customWidth="1"/>
    <col min="13" max="13" width="13.140625" style="179" customWidth="1"/>
    <col min="14" max="14" width="9" style="179" customWidth="1"/>
    <col min="15" max="17" width="10.85546875" style="179"/>
    <col min="18" max="18" width="11.5703125" style="179" customWidth="1"/>
    <col min="19" max="19" width="10.85546875" style="179"/>
    <col min="20" max="20" width="2.85546875" style="179" bestFit="1" customWidth="1"/>
    <col min="21" max="21" width="7" style="179" customWidth="1"/>
    <col min="22" max="16384" width="10.85546875" style="17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80"/>
      <c r="P1" s="180"/>
      <c r="Q1" s="180"/>
      <c r="R1" s="180"/>
      <c r="S1" s="180"/>
      <c r="T1" s="180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2"/>
      <c r="Q2" s="2"/>
      <c r="R2" s="2"/>
      <c r="S2" s="2"/>
      <c r="T2" s="2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+Zusammenfassung!$C$15</f>
        <v>0</v>
      </c>
      <c r="E5" s="292"/>
      <c r="F5" s="292"/>
      <c r="G5" s="292"/>
      <c r="H5" s="292"/>
      <c r="I5" s="292"/>
      <c r="J5" s="292"/>
      <c r="K5" s="292"/>
      <c r="L5" s="304">
        <f>+Zusammenfassung!$B$15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+Zusammenfassung!$D$15&amp;"; "&amp;+Zusammenfassung!$E$15&amp;" "&amp;+Zusammenfassung!$F$15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IF(+Zusammenfassung!$Q$15="Schule eintragen",0,+Zusammenfassung!$Q$15)</f>
        <v>0</v>
      </c>
    </row>
    <row r="7" spans="1:20" ht="23.45" customHeight="1" thickBot="1" x14ac:dyDescent="0.3">
      <c r="B7" s="150"/>
      <c r="C7" s="57" t="s">
        <v>49</v>
      </c>
      <c r="D7" s="293">
        <f>+Zusammenfassung!$G$15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Daten'!C6:G13,4,FALSE)))</f>
        <v>0</v>
      </c>
    </row>
    <row r="8" spans="1:20" s="181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314" t="s">
        <v>38</v>
      </c>
      <c r="E9" s="314"/>
      <c r="F9" s="314"/>
      <c r="G9" s="314"/>
      <c r="H9" s="298" t="s">
        <v>39</v>
      </c>
      <c r="I9" s="299"/>
      <c r="J9" s="315" t="s">
        <v>37</v>
      </c>
      <c r="K9" s="316"/>
      <c r="L9" s="316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82" t="s">
        <v>5</v>
      </c>
      <c r="E10" s="182" t="s">
        <v>12</v>
      </c>
      <c r="F10" s="182" t="s">
        <v>5</v>
      </c>
      <c r="G10" s="182" t="s">
        <v>12</v>
      </c>
      <c r="H10" s="158" t="s">
        <v>11</v>
      </c>
      <c r="I10" s="159" t="s">
        <v>10</v>
      </c>
      <c r="J10" s="183" t="s">
        <v>11</v>
      </c>
      <c r="K10" s="184" t="s">
        <v>10</v>
      </c>
      <c r="L10" s="317"/>
      <c r="M10" s="312"/>
      <c r="N10" s="313"/>
    </row>
    <row r="11" spans="1:20" x14ac:dyDescent="0.25">
      <c r="A11" s="17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3" t="e">
        <f>IF($N$6=0,0,+ROUNDDOWN(D11/$N$6,0)*$N$6+ROUNDDOWN(E11/$N$6,0)*$N$6)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85">
        <f>IFERROR((H11/$N$6),0)</f>
        <v>0</v>
      </c>
      <c r="K11" s="186" t="str">
        <f>IF(+I11/'allg. Daten'!$D$21=0,"",+I11/'allg. Daten'!$D$21)</f>
        <v/>
      </c>
      <c r="L11" s="187">
        <f>+IFERROR(J11+K11,MAX(J11,K11))</f>
        <v>0</v>
      </c>
      <c r="M11" s="135"/>
      <c r="N11" s="167" t="s">
        <v>3</v>
      </c>
    </row>
    <row r="12" spans="1:20" x14ac:dyDescent="0.25">
      <c r="A12" s="17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3" t="e">
        <f t="shared" ref="H12:H28" si="0">IF($N$6=0,0,+ROUNDDOWN(D12/$N$6,0)*$N$6+ROUNDDOWN(E12/$N$6,0)*$N$6)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85">
        <f t="shared" ref="J12:J28" si="1">IFERROR((H12/$N$6),0)</f>
        <v>0</v>
      </c>
      <c r="K12" s="186" t="str">
        <f>IF(+I12/'allg. Daten'!$D$21=0,"",+I12/'allg. Daten'!$D$21)</f>
        <v/>
      </c>
      <c r="L12" s="187">
        <f t="shared" ref="L12:L28" si="2">+IFERROR(J12+K12,MAX(J12,K12))</f>
        <v>0</v>
      </c>
      <c r="M12" s="135"/>
      <c r="N12" s="167" t="s">
        <v>3</v>
      </c>
    </row>
    <row r="13" spans="1:20" x14ac:dyDescent="0.25">
      <c r="A13" s="17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3" t="e">
        <f t="shared" si="0"/>
        <v>#DIV/0!</v>
      </c>
      <c r="I13" s="163">
        <f>+ROUNDDOWN(F13/'allg. Daten'!$D$21,0)*'allg. Daten'!$D$21+ROUNDDOWN(G13/'allg. Daten'!$D$22,0)*'allg. Daten'!$D$22</f>
        <v>0</v>
      </c>
      <c r="J13" s="185">
        <f t="shared" si="1"/>
        <v>0</v>
      </c>
      <c r="K13" s="186" t="str">
        <f>IF(+I13/'allg. Daten'!$D$21=0,"",+I13/'allg. Daten'!$D$21)</f>
        <v/>
      </c>
      <c r="L13" s="187">
        <f t="shared" si="2"/>
        <v>0</v>
      </c>
      <c r="M13" s="135"/>
      <c r="N13" s="167" t="s">
        <v>3</v>
      </c>
    </row>
    <row r="14" spans="1:20" x14ac:dyDescent="0.25">
      <c r="A14" s="17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3" t="e">
        <f t="shared" si="0"/>
        <v>#DIV/0!</v>
      </c>
      <c r="I14" s="163">
        <f>+ROUNDDOWN(F14/'allg. Daten'!$D$21,0)*'allg. Daten'!$D$21+ROUNDDOWN(G14/'allg. Daten'!$D$22,0)*'allg. Daten'!$D$22</f>
        <v>0</v>
      </c>
      <c r="J14" s="185">
        <f t="shared" si="1"/>
        <v>0</v>
      </c>
      <c r="K14" s="186" t="str">
        <f>IF(+I14/'allg. Daten'!$D$21=0,"",+I14/'allg. Daten'!$D$21)</f>
        <v/>
      </c>
      <c r="L14" s="187">
        <f t="shared" si="2"/>
        <v>0</v>
      </c>
      <c r="M14" s="135"/>
      <c r="N14" s="167" t="s">
        <v>3</v>
      </c>
    </row>
    <row r="15" spans="1:20" x14ac:dyDescent="0.25">
      <c r="A15" s="17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3" t="e">
        <f t="shared" si="0"/>
        <v>#DIV/0!</v>
      </c>
      <c r="I15" s="163">
        <f>+ROUNDDOWN(F15/'allg. Daten'!$D$21,0)*'allg. Daten'!$D$21+ROUNDDOWN(G15/'allg. Daten'!$D$22,0)*'allg. Daten'!$D$22</f>
        <v>0</v>
      </c>
      <c r="J15" s="185">
        <f t="shared" si="1"/>
        <v>0</v>
      </c>
      <c r="K15" s="186" t="str">
        <f>IF(+I15/'allg. Daten'!$D$21=0,"",+I15/'allg. Daten'!$D$21)</f>
        <v/>
      </c>
      <c r="L15" s="187">
        <f t="shared" si="2"/>
        <v>0</v>
      </c>
      <c r="M15" s="135"/>
      <c r="N15" s="167" t="s">
        <v>3</v>
      </c>
    </row>
    <row r="16" spans="1:20" x14ac:dyDescent="0.25">
      <c r="A16" s="17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3" t="e">
        <f t="shared" si="0"/>
        <v>#DIV/0!</v>
      </c>
      <c r="I16" s="163">
        <f>+ROUNDDOWN(F16/'allg. Daten'!$D$21,0)*'allg. Daten'!$D$21+ROUNDDOWN(G16/'allg. Daten'!$D$22,0)*'allg. Daten'!$D$22</f>
        <v>0</v>
      </c>
      <c r="J16" s="185">
        <f t="shared" si="1"/>
        <v>0</v>
      </c>
      <c r="K16" s="186" t="str">
        <f>IF(+I16/'allg. Daten'!$D$21=0,"",+I16/'allg. Daten'!$D$21)</f>
        <v/>
      </c>
      <c r="L16" s="187">
        <f t="shared" si="2"/>
        <v>0</v>
      </c>
      <c r="M16" s="135"/>
      <c r="N16" s="167" t="s">
        <v>3</v>
      </c>
    </row>
    <row r="17" spans="1:17" x14ac:dyDescent="0.25">
      <c r="A17" s="17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3" t="e">
        <f t="shared" si="0"/>
        <v>#DIV/0!</v>
      </c>
      <c r="I17" s="163">
        <f>+ROUNDDOWN(F17/'allg. Daten'!$D$21,0)*'allg. Daten'!$D$21+ROUNDDOWN(G17/'allg. Daten'!$D$22,0)*'allg. Daten'!$D$22</f>
        <v>0</v>
      </c>
      <c r="J17" s="185">
        <f t="shared" si="1"/>
        <v>0</v>
      </c>
      <c r="K17" s="186" t="str">
        <f>IF(+I17/'allg. Daten'!$D$21=0,"",+I17/'allg. Daten'!$D$21)</f>
        <v/>
      </c>
      <c r="L17" s="187">
        <f t="shared" si="2"/>
        <v>0</v>
      </c>
      <c r="M17" s="135"/>
      <c r="N17" s="167" t="s">
        <v>3</v>
      </c>
    </row>
    <row r="18" spans="1:17" x14ac:dyDescent="0.25">
      <c r="A18" s="17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3" t="e">
        <f t="shared" si="0"/>
        <v>#DIV/0!</v>
      </c>
      <c r="I18" s="163">
        <f>+ROUNDDOWN(F18/'allg. Daten'!$D$21,0)*'allg. Daten'!$D$21+ROUNDDOWN(G18/'allg. Daten'!$D$22,0)*'allg. Daten'!$D$22</f>
        <v>0</v>
      </c>
      <c r="J18" s="185">
        <f t="shared" si="1"/>
        <v>0</v>
      </c>
      <c r="K18" s="186" t="str">
        <f>IF(+I18/'allg. Daten'!$D$21=0,"",+I18/'allg. Daten'!$D$21)</f>
        <v/>
      </c>
      <c r="L18" s="187">
        <f t="shared" si="2"/>
        <v>0</v>
      </c>
      <c r="M18" s="135"/>
      <c r="N18" s="167" t="s">
        <v>3</v>
      </c>
    </row>
    <row r="19" spans="1:17" x14ac:dyDescent="0.25">
      <c r="A19" s="17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3" t="e">
        <f t="shared" si="0"/>
        <v>#DIV/0!</v>
      </c>
      <c r="I19" s="163">
        <f>+ROUNDDOWN(F19/'allg. Daten'!$D$21,0)*'allg. Daten'!$D$21+ROUNDDOWN(G19/'allg. Daten'!$D$22,0)*'allg. Daten'!$D$22</f>
        <v>0</v>
      </c>
      <c r="J19" s="185">
        <f t="shared" si="1"/>
        <v>0</v>
      </c>
      <c r="K19" s="186" t="str">
        <f>IF(+I19/'allg. Daten'!$D$21=0,"",+I19/'allg. Daten'!$D$21)</f>
        <v/>
      </c>
      <c r="L19" s="187">
        <f t="shared" si="2"/>
        <v>0</v>
      </c>
      <c r="M19" s="135"/>
      <c r="N19" s="167" t="s">
        <v>3</v>
      </c>
    </row>
    <row r="20" spans="1:17" x14ac:dyDescent="0.25">
      <c r="A20" s="17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3" t="e">
        <f t="shared" si="0"/>
        <v>#DIV/0!</v>
      </c>
      <c r="I20" s="163">
        <f>+ROUNDDOWN(F20/'allg. Daten'!$D$21,0)*'allg. Daten'!$D$21+ROUNDDOWN(G20/'allg. Daten'!$D$22,0)*'allg. Daten'!$D$22</f>
        <v>0</v>
      </c>
      <c r="J20" s="185">
        <f t="shared" si="1"/>
        <v>0</v>
      </c>
      <c r="K20" s="186" t="str">
        <f>IF(+I20/'allg. Daten'!$D$21=0,"",+I20/'allg. Daten'!$D$21)</f>
        <v/>
      </c>
      <c r="L20" s="187">
        <f t="shared" si="2"/>
        <v>0</v>
      </c>
      <c r="M20" s="135"/>
      <c r="N20" s="167" t="s">
        <v>3</v>
      </c>
    </row>
    <row r="21" spans="1:17" x14ac:dyDescent="0.25">
      <c r="A21" s="17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3" t="e">
        <f t="shared" si="0"/>
        <v>#DIV/0!</v>
      </c>
      <c r="I21" s="163">
        <f>+ROUNDDOWN(F21/'allg. Daten'!$D$21,0)*'allg. Daten'!$D$21+ROUNDDOWN(G21/'allg. Daten'!$D$22,0)*'allg. Daten'!$D$22</f>
        <v>0</v>
      </c>
      <c r="J21" s="185">
        <f t="shared" si="1"/>
        <v>0</v>
      </c>
      <c r="K21" s="186" t="str">
        <f>IF(+I21/'allg. Daten'!$D$21=0,"",+I21/'allg. Daten'!$D$21)</f>
        <v/>
      </c>
      <c r="L21" s="187">
        <f t="shared" si="2"/>
        <v>0</v>
      </c>
      <c r="M21" s="135"/>
      <c r="N21" s="167" t="s">
        <v>3</v>
      </c>
    </row>
    <row r="22" spans="1:17" x14ac:dyDescent="0.25">
      <c r="A22" s="17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3" t="e">
        <f t="shared" si="0"/>
        <v>#DIV/0!</v>
      </c>
      <c r="I22" s="163">
        <f>+ROUNDDOWN(F22/'allg. Daten'!$D$21,0)*'allg. Daten'!$D$21+ROUNDDOWN(G22/'allg. Daten'!$D$22,0)*'allg. Daten'!$D$22</f>
        <v>0</v>
      </c>
      <c r="J22" s="185">
        <f t="shared" si="1"/>
        <v>0</v>
      </c>
      <c r="K22" s="186" t="str">
        <f>IF(+I22/'allg. Daten'!$D$21=0,"",+I22/'allg. Daten'!$D$21)</f>
        <v/>
      </c>
      <c r="L22" s="187">
        <f t="shared" si="2"/>
        <v>0</v>
      </c>
      <c r="M22" s="135"/>
      <c r="N22" s="167" t="s">
        <v>3</v>
      </c>
    </row>
    <row r="23" spans="1:17" x14ac:dyDescent="0.25">
      <c r="A23" s="17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3" t="e">
        <f t="shared" si="0"/>
        <v>#DIV/0!</v>
      </c>
      <c r="I23" s="163">
        <f>+ROUNDDOWN(F23/'allg. Daten'!$D$21,0)*'allg. Daten'!$D$21+ROUNDDOWN(G23/'allg. Daten'!$D$22,0)*'allg. Daten'!$D$22</f>
        <v>0</v>
      </c>
      <c r="J23" s="185">
        <f t="shared" si="1"/>
        <v>0</v>
      </c>
      <c r="K23" s="186" t="str">
        <f>IF(+I23/'allg. Daten'!$D$21=0,"",+I23/'allg. Daten'!$D$21)</f>
        <v/>
      </c>
      <c r="L23" s="187">
        <f t="shared" si="2"/>
        <v>0</v>
      </c>
      <c r="M23" s="135"/>
      <c r="N23" s="167" t="s">
        <v>3</v>
      </c>
    </row>
    <row r="24" spans="1:17" x14ac:dyDescent="0.25">
      <c r="A24" s="17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3" t="e">
        <f t="shared" si="0"/>
        <v>#DIV/0!</v>
      </c>
      <c r="I24" s="163">
        <f>+ROUNDDOWN(F24/'allg. Daten'!$D$21,0)*'allg. Daten'!$D$21+ROUNDDOWN(G24/'allg. Daten'!$D$22,0)*'allg. Daten'!$D$22</f>
        <v>0</v>
      </c>
      <c r="J24" s="185">
        <f t="shared" si="1"/>
        <v>0</v>
      </c>
      <c r="K24" s="186" t="str">
        <f>IF(+I24/'allg. Daten'!$D$21=0,"",+I24/'allg. Daten'!$D$21)</f>
        <v/>
      </c>
      <c r="L24" s="187">
        <f t="shared" si="2"/>
        <v>0</v>
      </c>
      <c r="M24" s="135"/>
      <c r="N24" s="167" t="s">
        <v>3</v>
      </c>
    </row>
    <row r="25" spans="1:17" x14ac:dyDescent="0.25">
      <c r="A25" s="17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3" t="e">
        <f t="shared" si="0"/>
        <v>#DIV/0!</v>
      </c>
      <c r="I25" s="163">
        <f>+ROUNDDOWN(F25/'allg. Daten'!$D$21,0)*'allg. Daten'!$D$21+ROUNDDOWN(G25/'allg. Daten'!$D$22,0)*'allg. Daten'!$D$22</f>
        <v>0</v>
      </c>
      <c r="J25" s="185">
        <f t="shared" si="1"/>
        <v>0</v>
      </c>
      <c r="K25" s="186" t="str">
        <f>IF(+I25/'allg. Daten'!$D$21=0,"",+I25/'allg. Daten'!$D$21)</f>
        <v/>
      </c>
      <c r="L25" s="187">
        <f t="shared" si="2"/>
        <v>0</v>
      </c>
      <c r="M25" s="135"/>
      <c r="N25" s="167" t="s">
        <v>3</v>
      </c>
    </row>
    <row r="26" spans="1:17" x14ac:dyDescent="0.25">
      <c r="A26" s="17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3" t="e">
        <f t="shared" si="0"/>
        <v>#DIV/0!</v>
      </c>
      <c r="I26" s="163">
        <f>+ROUNDDOWN(F26/'allg. Daten'!$D$21,0)*'allg. Daten'!$D$21+ROUNDDOWN(G26/'allg. Daten'!$D$22,0)*'allg. Daten'!$D$22</f>
        <v>0</v>
      </c>
      <c r="J26" s="185">
        <f t="shared" si="1"/>
        <v>0</v>
      </c>
      <c r="K26" s="186" t="str">
        <f>IF(+I26/'allg. Daten'!$D$21=0,"",+I26/'allg. Daten'!$D$21)</f>
        <v/>
      </c>
      <c r="L26" s="187">
        <f t="shared" si="2"/>
        <v>0</v>
      </c>
      <c r="M26" s="135"/>
      <c r="N26" s="167" t="s">
        <v>3</v>
      </c>
    </row>
    <row r="27" spans="1:17" x14ac:dyDescent="0.25">
      <c r="A27" s="17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3" t="e">
        <f t="shared" si="0"/>
        <v>#DIV/0!</v>
      </c>
      <c r="I27" s="163">
        <f>+ROUNDDOWN(F27/'allg. Daten'!$D$21,0)*'allg. Daten'!$D$21+ROUNDDOWN(G27/'allg. Daten'!$D$22,0)*'allg. Daten'!$D$22</f>
        <v>0</v>
      </c>
      <c r="J27" s="185">
        <f t="shared" si="1"/>
        <v>0</v>
      </c>
      <c r="K27" s="186" t="str">
        <f>IF(+I27/'allg. Daten'!$D$21=0,"",+I27/'allg. Daten'!$D$21)</f>
        <v/>
      </c>
      <c r="L27" s="187">
        <f t="shared" si="2"/>
        <v>0</v>
      </c>
      <c r="M27" s="135"/>
      <c r="N27" s="167" t="s">
        <v>3</v>
      </c>
    </row>
    <row r="28" spans="1:17" ht="15.75" thickBot="1" x14ac:dyDescent="0.3">
      <c r="A28" s="17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3" t="e">
        <f t="shared" si="0"/>
        <v>#DIV/0!</v>
      </c>
      <c r="I28" s="169">
        <f>+ROUNDDOWN(F28/'allg. Daten'!$D$21,0)*'allg. Daten'!$D$21+ROUNDDOWN(G28/'allg. Daten'!$D$22,0)*'allg. Daten'!$D$22</f>
        <v>0</v>
      </c>
      <c r="J28" s="185">
        <f t="shared" si="1"/>
        <v>0</v>
      </c>
      <c r="K28" s="186" t="str">
        <f>IF(+I28/'allg. Daten'!$D$21=0,"",+I28/'allg. Daten'!$D$21)</f>
        <v/>
      </c>
      <c r="L28" s="187">
        <f t="shared" si="2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5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88" t="s">
        <v>57</v>
      </c>
      <c r="D31" s="189"/>
      <c r="E31" s="189"/>
      <c r="F31" s="189"/>
      <c r="G31" s="189"/>
      <c r="H31" s="189"/>
      <c r="I31" s="189"/>
      <c r="J31" s="189"/>
      <c r="K31" s="189"/>
      <c r="L31" s="190">
        <f>+J29+K30</f>
        <v>0</v>
      </c>
      <c r="M31" s="190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P32" s="181"/>
      <c r="Q32" s="191"/>
    </row>
    <row r="33" spans="1:16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  <c r="P33" s="181"/>
    </row>
    <row r="34" spans="1:16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  <c r="P34" s="181"/>
    </row>
    <row r="35" spans="1:16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  <c r="P35" s="181"/>
    </row>
    <row r="36" spans="1:16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  <c r="P36" s="181"/>
    </row>
    <row r="37" spans="1:16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81"/>
    </row>
    <row r="38" spans="1:16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  <c r="P38" s="181"/>
    </row>
    <row r="39" spans="1:16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  <c r="P39" s="181"/>
    </row>
    <row r="40" spans="1:16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  <c r="P40" s="181"/>
    </row>
    <row r="41" spans="1:16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  <c r="P41" s="181"/>
    </row>
    <row r="42" spans="1:16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  <c r="P42" s="181"/>
    </row>
    <row r="43" spans="1:16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  <c r="P43" s="181"/>
    </row>
    <row r="44" spans="1:16" x14ac:dyDescent="0.25">
      <c r="A44" s="181"/>
      <c r="B44" s="155"/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  <c r="P44" s="181"/>
    </row>
    <row r="45" spans="1:16" s="181" customFormat="1" x14ac:dyDescent="0.25">
      <c r="B45" s="155"/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1:16" s="181" customFormat="1" x14ac:dyDescent="0.25">
      <c r="B46" s="155"/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1:16" s="181" customFormat="1" x14ac:dyDescent="0.25">
      <c r="B47" s="155"/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1:16" s="181" customFormat="1" ht="7.5" customHeight="1" x14ac:dyDescent="0.25">
      <c r="B48" s="155"/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1:16" s="181" customFormat="1" x14ac:dyDescent="0.25">
      <c r="B49" s="155"/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1:16" s="181" customFormat="1" x14ac:dyDescent="0.25">
      <c r="B50" s="155"/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1:16" s="181" customFormat="1" x14ac:dyDescent="0.25">
      <c r="B51" s="155"/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1:16" s="181" customFormat="1" x14ac:dyDescent="0.25">
      <c r="B52" s="155"/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1:16" s="181" customFormat="1" ht="15.75" customHeight="1" x14ac:dyDescent="0.25">
      <c r="B53" s="155"/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1:16" s="181" customFormat="1" x14ac:dyDescent="0.25">
      <c r="B54" s="155"/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1:16" s="181" customFormat="1" x14ac:dyDescent="0.25">
      <c r="B55" s="155"/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1:16" s="181" customFormat="1" x14ac:dyDescent="0.25">
      <c r="B56" s="155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1:16" s="181" customFormat="1" x14ac:dyDescent="0.25">
      <c r="B57" s="155"/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1:16" s="181" customFormat="1" x14ac:dyDescent="0.25">
      <c r="B58" s="155"/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1:16" s="181" customFormat="1" x14ac:dyDescent="0.25">
      <c r="B59" s="155"/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1:16" s="181" customFormat="1" ht="15.75" customHeight="1" x14ac:dyDescent="0.25">
      <c r="B60" s="155"/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1:16" x14ac:dyDescent="0.25">
      <c r="A61" s="181"/>
      <c r="B61" s="155"/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  <c r="P61" s="181"/>
    </row>
    <row r="62" spans="1:16" x14ac:dyDescent="0.25">
      <c r="A62" s="181"/>
      <c r="B62" s="155"/>
      <c r="P62" s="181"/>
    </row>
    <row r="63" spans="1:16" x14ac:dyDescent="0.25">
      <c r="P63" s="181"/>
    </row>
    <row r="64" spans="1:16" x14ac:dyDescent="0.25">
      <c r="P64" s="181"/>
    </row>
    <row r="65" spans="3:16" x14ac:dyDescent="0.25"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</row>
    <row r="66" spans="3:16" x14ac:dyDescent="0.25"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</row>
    <row r="67" spans="3:16" x14ac:dyDescent="0.25"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</row>
    <row r="68" spans="3:16" x14ac:dyDescent="0.25"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</row>
    <row r="69" spans="3:16" x14ac:dyDescent="0.25"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</row>
  </sheetData>
  <sheetProtection algorithmName="SHA-512" hashValue="bzBuZa4TLV8FxqT183y2m3Eo4XaMxIFsFnRVidaLVT/1dW8jjKijOqLBt5YekBnqUFuPkWLvmRBbXQW8o3Iz/w==" saltValue="Ai17T+tfaZLd/toGrVfWDw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">
    <cfRule type="cellIs" dxfId="810" priority="29" operator="equal">
      <formula>0</formula>
    </cfRule>
  </conditionalFormatting>
  <conditionalFormatting sqref="D29:J30 D31:E31">
    <cfRule type="cellIs" dxfId="809" priority="28" operator="equal">
      <formula>0</formula>
    </cfRule>
  </conditionalFormatting>
  <conditionalFormatting sqref="K30 L31">
    <cfRule type="cellIs" dxfId="808" priority="27" operator="equal">
      <formula>0</formula>
    </cfRule>
  </conditionalFormatting>
  <conditionalFormatting sqref="K30 L31">
    <cfRule type="cellIs" dxfId="807" priority="26" operator="equal">
      <formula>0</formula>
    </cfRule>
  </conditionalFormatting>
  <conditionalFormatting sqref="M29">
    <cfRule type="cellIs" dxfId="806" priority="25" operator="equal">
      <formula>0</formula>
    </cfRule>
  </conditionalFormatting>
  <conditionalFormatting sqref="M29">
    <cfRule type="cellIs" dxfId="805" priority="24" operator="equal">
      <formula>0</formula>
    </cfRule>
  </conditionalFormatting>
  <conditionalFormatting sqref="M31">
    <cfRule type="cellIs" dxfId="804" priority="23" operator="equal">
      <formula>0</formula>
    </cfRule>
  </conditionalFormatting>
  <conditionalFormatting sqref="M31">
    <cfRule type="cellIs" dxfId="803" priority="22" operator="equal">
      <formula>0</formula>
    </cfRule>
  </conditionalFormatting>
  <conditionalFormatting sqref="F31:K31">
    <cfRule type="cellIs" dxfId="802" priority="21" operator="equal">
      <formula>0</formula>
    </cfRule>
  </conditionalFormatting>
  <conditionalFormatting sqref="J11:J28">
    <cfRule type="cellIs" dxfId="801" priority="20" operator="equal">
      <formula>0</formula>
    </cfRule>
  </conditionalFormatting>
  <conditionalFormatting sqref="K11:L28">
    <cfRule type="cellIs" dxfId="800" priority="19" operator="equal">
      <formula>0</formula>
    </cfRule>
  </conditionalFormatting>
  <conditionalFormatting sqref="J11:L28">
    <cfRule type="cellIs" dxfId="799" priority="18" operator="equal">
      <formula>0</formula>
    </cfRule>
  </conditionalFormatting>
  <conditionalFormatting sqref="I11">
    <cfRule type="cellIs" dxfId="798" priority="11" operator="equal">
      <formula>0</formula>
    </cfRule>
  </conditionalFormatting>
  <conditionalFormatting sqref="I11">
    <cfRule type="cellIs" dxfId="797" priority="10" operator="equal">
      <formula>0</formula>
    </cfRule>
  </conditionalFormatting>
  <conditionalFormatting sqref="H12:H28">
    <cfRule type="cellIs" dxfId="796" priority="17" operator="equal">
      <formula>0</formula>
    </cfRule>
  </conditionalFormatting>
  <conditionalFormatting sqref="H12:H28">
    <cfRule type="cellIs" dxfId="795" priority="16" operator="equal">
      <formula>0</formula>
    </cfRule>
  </conditionalFormatting>
  <conditionalFormatting sqref="H11:H28">
    <cfRule type="cellIs" dxfId="794" priority="13" operator="equal">
      <formula>0</formula>
    </cfRule>
  </conditionalFormatting>
  <conditionalFormatting sqref="H11:H28">
    <cfRule type="cellIs" dxfId="793" priority="12" operator="equal">
      <formula>0</formula>
    </cfRule>
  </conditionalFormatting>
  <conditionalFormatting sqref="I12:I28">
    <cfRule type="cellIs" dxfId="792" priority="15" operator="equal">
      <formula>0</formula>
    </cfRule>
  </conditionalFormatting>
  <conditionalFormatting sqref="I12:I28">
    <cfRule type="cellIs" dxfId="791" priority="14" operator="equal">
      <formula>0</formula>
    </cfRule>
  </conditionalFormatting>
  <conditionalFormatting sqref="C11:C28">
    <cfRule type="expression" dxfId="790" priority="9">
      <formula>AND($L$5&gt;10000,$A11="Ferien")</formula>
    </cfRule>
  </conditionalFormatting>
  <conditionalFormatting sqref="D19:N28 H11:N17 H18:L18 N18">
    <cfRule type="expression" dxfId="789" priority="8" stopIfTrue="1">
      <formula>AND($L$5&gt;10000,$A11="Ferien")</formula>
    </cfRule>
  </conditionalFormatting>
  <conditionalFormatting sqref="D19:M28 H11:M17 H18:L18">
    <cfRule type="expression" dxfId="788" priority="7" stopIfTrue="1">
      <formula>AND($L$5&gt;10000,$A11="Ferien")</formula>
    </cfRule>
  </conditionalFormatting>
  <conditionalFormatting sqref="D18:G18">
    <cfRule type="expression" dxfId="787" priority="6" stopIfTrue="1">
      <formula>AND($L$5&gt;10000,$A18="Ferien")</formula>
    </cfRule>
  </conditionalFormatting>
  <conditionalFormatting sqref="D18:G18">
    <cfRule type="expression" dxfId="786" priority="5" stopIfTrue="1">
      <formula>AND($L$5&gt;10000,$A18="Ferien")</formula>
    </cfRule>
  </conditionalFormatting>
  <conditionalFormatting sqref="M18">
    <cfRule type="expression" dxfId="785" priority="4" stopIfTrue="1">
      <formula>AND($L$5&gt;10000,$A18="Ferien")</formula>
    </cfRule>
  </conditionalFormatting>
  <conditionalFormatting sqref="M18">
    <cfRule type="expression" dxfId="784" priority="3" stopIfTrue="1">
      <formula>AND($L$5&gt;10000,$A18="Ferien")</formula>
    </cfRule>
  </conditionalFormatting>
  <conditionalFormatting sqref="D11:G17">
    <cfRule type="expression" dxfId="783" priority="2" stopIfTrue="1">
      <formula>AND($L$5&gt;10000,$A11="Ferien")</formula>
    </cfRule>
  </conditionalFormatting>
  <conditionalFormatting sqref="D11:G17">
    <cfRule type="expression" dxfId="782" priority="1" stopIfTrue="1">
      <formula>AND($L$5&gt;10000,$A11="Ferien")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6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/>
  <dimension ref="A1:T62"/>
  <sheetViews>
    <sheetView view="pageLayout" topLeftCell="C7" zoomScaleNormal="70" workbookViewId="0">
      <selection activeCell="O27" sqref="O27"/>
    </sheetView>
  </sheetViews>
  <sheetFormatPr baseColWidth="10" defaultColWidth="11.42578125" defaultRowHeight="15" x14ac:dyDescent="0.25"/>
  <cols>
    <col min="1" max="1" width="6" style="149" hidden="1" customWidth="1"/>
    <col min="2" max="2" width="29.85546875" style="149" hidden="1" customWidth="1"/>
    <col min="3" max="3" width="11.42578125" style="149"/>
    <col min="4" max="7" width="8.140625" style="149" customWidth="1"/>
    <col min="8" max="9" width="9.85546875" style="149" hidden="1" customWidth="1"/>
    <col min="10" max="10" width="7.5703125" style="149" customWidth="1"/>
    <col min="11" max="12" width="8.42578125" style="149" customWidth="1"/>
    <col min="13" max="13" width="13.140625" style="149" customWidth="1"/>
    <col min="14" max="14" width="9" style="149" customWidth="1"/>
    <col min="15" max="17" width="11.42578125" style="149"/>
    <col min="18" max="18" width="11.5703125" style="149" customWidth="1"/>
    <col min="19" max="19" width="11.42578125" style="149"/>
    <col min="20" max="20" width="2.85546875" style="149" bestFit="1" customWidth="1"/>
    <col min="21" max="21" width="7" style="149" customWidth="1"/>
    <col min="22" max="16384" width="11.42578125" style="14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54"/>
      <c r="P1" s="154"/>
      <c r="Q1" s="154"/>
      <c r="R1" s="154"/>
      <c r="S1" s="154"/>
      <c r="T1" s="154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137"/>
      <c r="Q2" s="137"/>
      <c r="R2" s="137"/>
      <c r="S2" s="137"/>
      <c r="T2" s="137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+Zusammenfassung!$C$16</f>
        <v>0</v>
      </c>
      <c r="E5" s="292"/>
      <c r="F5" s="292"/>
      <c r="G5" s="292"/>
      <c r="H5" s="292"/>
      <c r="I5" s="292"/>
      <c r="J5" s="292"/>
      <c r="K5" s="292"/>
      <c r="L5" s="304">
        <f>+Zusammenfassung!$B$16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+Zusammenfassung!$D$16&amp;"; "&amp;+Zusammenfassung!$E$16&amp;" "&amp;+Zusammenfassung!$F$16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IF(+Zusammenfassung!$Q$16="Schule eintragen",0,+Zusammenfassung!$Q$16)</f>
        <v>0</v>
      </c>
    </row>
    <row r="7" spans="1:20" ht="23.45" customHeight="1" thickBot="1" x14ac:dyDescent="0.3">
      <c r="B7" s="150"/>
      <c r="C7" s="57" t="s">
        <v>49</v>
      </c>
      <c r="D7" s="293">
        <f>+Zusammenfassung!$G$16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Daten'!$C$6:$G$13,4,FALSE)))</f>
        <v>0</v>
      </c>
    </row>
    <row r="8" spans="1:20" s="155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297" t="s">
        <v>38</v>
      </c>
      <c r="E9" s="297"/>
      <c r="F9" s="297"/>
      <c r="G9" s="297"/>
      <c r="H9" s="298" t="s">
        <v>39</v>
      </c>
      <c r="I9" s="299"/>
      <c r="J9" s="300" t="s">
        <v>37</v>
      </c>
      <c r="K9" s="301"/>
      <c r="L9" s="301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57" t="s">
        <v>5</v>
      </c>
      <c r="E10" s="157" t="s">
        <v>12</v>
      </c>
      <c r="F10" s="157" t="s">
        <v>5</v>
      </c>
      <c r="G10" s="157" t="s">
        <v>12</v>
      </c>
      <c r="H10" s="158" t="s">
        <v>11</v>
      </c>
      <c r="I10" s="159" t="s">
        <v>10</v>
      </c>
      <c r="J10" s="160" t="s">
        <v>11</v>
      </c>
      <c r="K10" s="157" t="s">
        <v>10</v>
      </c>
      <c r="L10" s="302"/>
      <c r="M10" s="312"/>
      <c r="N10" s="313"/>
    </row>
    <row r="11" spans="1:20" x14ac:dyDescent="0.25">
      <c r="A11" s="14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2" t="e">
        <f>+IF($N$6=0,0,ROUNDDOWN(D11/$N$6,0)*$N$6+ROUNDDOWN(E11/$N$6,0)*$N$6)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64">
        <f>IFERROR((H11/$N$6),0)</f>
        <v>0</v>
      </c>
      <c r="K11" s="165" t="str">
        <f>IF(+I11/'allg. Daten'!$D$21=0,"",+I11/'allg. Daten'!$D$21)</f>
        <v/>
      </c>
      <c r="L11" s="166">
        <f>+IFERROR(J11+K11,MAX(J11,K11))</f>
        <v>0</v>
      </c>
      <c r="M11" s="135"/>
      <c r="N11" s="167" t="s">
        <v>3</v>
      </c>
    </row>
    <row r="12" spans="1:20" x14ac:dyDescent="0.25">
      <c r="A12" s="14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2" t="e">
        <f>+IF($N$6=0,0,ROUNDDOWN(D12/$N$6,0)*$N$6+ROUNDDOWN(E12/$N$6,0)*$N$6)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64">
        <f t="shared" ref="J12:J28" si="0">IFERROR((H12/$N$6),0)</f>
        <v>0</v>
      </c>
      <c r="K12" s="165" t="str">
        <f>IF(+I12/'allg. Daten'!$D$21=0,"",+I12/'allg. Daten'!$D$21)</f>
        <v/>
      </c>
      <c r="L12" s="166">
        <f t="shared" ref="L12:L28" si="1">+IFERROR(J12+K12,MAX(J12,K12))</f>
        <v>0</v>
      </c>
      <c r="M12" s="135"/>
      <c r="N12" s="167" t="s">
        <v>3</v>
      </c>
    </row>
    <row r="13" spans="1:20" x14ac:dyDescent="0.25">
      <c r="A13" s="14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2" t="e">
        <f t="shared" ref="H13:H28" si="2">+IF($N$6=0,0,ROUNDDOWN(D13/$N$6,0)*$N$6+ROUNDDOWN(E13/$N$6,0)*$N$6)</f>
        <v>#DIV/0!</v>
      </c>
      <c r="I13" s="163">
        <f>+ROUNDDOWN(F13/'allg. Daten'!$D$21,0)*'allg. Daten'!$D$21+ROUNDDOWN(G13/'allg. Daten'!$D$22,0)*'allg. Daten'!$D$22</f>
        <v>0</v>
      </c>
      <c r="J13" s="164">
        <f t="shared" si="0"/>
        <v>0</v>
      </c>
      <c r="K13" s="165" t="str">
        <f>IF(+I13/'allg. Daten'!$D$21=0,"",+I13/'allg. Daten'!$D$21)</f>
        <v/>
      </c>
      <c r="L13" s="166">
        <f t="shared" si="1"/>
        <v>0</v>
      </c>
      <c r="M13" s="135"/>
      <c r="N13" s="167" t="s">
        <v>3</v>
      </c>
    </row>
    <row r="14" spans="1:20" x14ac:dyDescent="0.25">
      <c r="A14" s="14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2" t="e">
        <f t="shared" si="2"/>
        <v>#DIV/0!</v>
      </c>
      <c r="I14" s="163">
        <f>+ROUNDDOWN(F14/'allg. Daten'!$D$21,0)*'allg. Daten'!$D$21+ROUNDDOWN(G14/'allg. Daten'!$D$22,0)*'allg. Daten'!$D$22</f>
        <v>0</v>
      </c>
      <c r="J14" s="164">
        <f t="shared" si="0"/>
        <v>0</v>
      </c>
      <c r="K14" s="165" t="str">
        <f>IF(+I14/'allg. Daten'!$D$21=0,"",+I14/'allg. Daten'!$D$21)</f>
        <v/>
      </c>
      <c r="L14" s="166">
        <f t="shared" si="1"/>
        <v>0</v>
      </c>
      <c r="M14" s="135"/>
      <c r="N14" s="167" t="s">
        <v>3</v>
      </c>
    </row>
    <row r="15" spans="1:20" x14ac:dyDescent="0.25">
      <c r="A15" s="14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2" t="e">
        <f t="shared" si="2"/>
        <v>#DIV/0!</v>
      </c>
      <c r="I15" s="163">
        <f>+ROUNDDOWN(F15/'allg. Daten'!$D$21,0)*'allg. Daten'!$D$21+ROUNDDOWN(G15/'allg. Daten'!$D$22,0)*'allg. Daten'!$D$22</f>
        <v>0</v>
      </c>
      <c r="J15" s="164">
        <f t="shared" si="0"/>
        <v>0</v>
      </c>
      <c r="K15" s="165" t="str">
        <f>IF(+I15/'allg. Daten'!$D$21=0,"",+I15/'allg. Daten'!$D$21)</f>
        <v/>
      </c>
      <c r="L15" s="166">
        <f t="shared" si="1"/>
        <v>0</v>
      </c>
      <c r="M15" s="135"/>
      <c r="N15" s="167" t="s">
        <v>3</v>
      </c>
    </row>
    <row r="16" spans="1:20" x14ac:dyDescent="0.25">
      <c r="A16" s="14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2" t="e">
        <f t="shared" si="2"/>
        <v>#DIV/0!</v>
      </c>
      <c r="I16" s="163">
        <f>+ROUNDDOWN(F16/'allg. Daten'!$D$21,0)*'allg. Daten'!$D$21+ROUNDDOWN(G16/'allg. Daten'!$D$22,0)*'allg. Daten'!$D$22</f>
        <v>0</v>
      </c>
      <c r="J16" s="164">
        <f t="shared" si="0"/>
        <v>0</v>
      </c>
      <c r="K16" s="165" t="str">
        <f>IF(+I16/'allg. Daten'!$D$21=0,"",+I16/'allg. Daten'!$D$21)</f>
        <v/>
      </c>
      <c r="L16" s="166">
        <f t="shared" si="1"/>
        <v>0</v>
      </c>
      <c r="M16" s="135"/>
      <c r="N16" s="167" t="s">
        <v>3</v>
      </c>
    </row>
    <row r="17" spans="1:17" x14ac:dyDescent="0.25">
      <c r="A17" s="14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2" t="e">
        <f t="shared" si="2"/>
        <v>#DIV/0!</v>
      </c>
      <c r="I17" s="163">
        <f>+ROUNDDOWN(F17/'allg. Daten'!$D$21,0)*'allg. Daten'!$D$21+ROUNDDOWN(G17/'allg. Daten'!$D$22,0)*'allg. Daten'!$D$22</f>
        <v>0</v>
      </c>
      <c r="J17" s="164">
        <f t="shared" si="0"/>
        <v>0</v>
      </c>
      <c r="K17" s="165" t="str">
        <f>IF(+I17/'allg. Daten'!$D$21=0,"",+I17/'allg. Daten'!$D$21)</f>
        <v/>
      </c>
      <c r="L17" s="166">
        <f t="shared" si="1"/>
        <v>0</v>
      </c>
      <c r="M17" s="135"/>
      <c r="N17" s="167" t="s">
        <v>3</v>
      </c>
    </row>
    <row r="18" spans="1:17" x14ac:dyDescent="0.25">
      <c r="A18" s="14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2" t="e">
        <f t="shared" si="2"/>
        <v>#DIV/0!</v>
      </c>
      <c r="I18" s="163">
        <f>+ROUNDDOWN(F18/'allg. Daten'!$D$21,0)*'allg. Daten'!$D$21+ROUNDDOWN(G18/'allg. Daten'!$D$22,0)*'allg. Daten'!$D$22</f>
        <v>0</v>
      </c>
      <c r="J18" s="164">
        <f t="shared" si="0"/>
        <v>0</v>
      </c>
      <c r="K18" s="165" t="str">
        <f>IF(+I18/'allg. Daten'!$D$21=0,"",+I18/'allg. Daten'!$D$21)</f>
        <v/>
      </c>
      <c r="L18" s="166">
        <f t="shared" si="1"/>
        <v>0</v>
      </c>
      <c r="M18" s="135"/>
      <c r="N18" s="167" t="s">
        <v>3</v>
      </c>
    </row>
    <row r="19" spans="1:17" x14ac:dyDescent="0.25">
      <c r="A19" s="14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2" t="e">
        <f t="shared" si="2"/>
        <v>#DIV/0!</v>
      </c>
      <c r="I19" s="163">
        <f>+ROUNDDOWN(F19/'allg. Daten'!$D$21,0)*'allg. Daten'!$D$21+ROUNDDOWN(G19/'allg. Daten'!$D$22,0)*'allg. Daten'!$D$22</f>
        <v>0</v>
      </c>
      <c r="J19" s="164">
        <f t="shared" si="0"/>
        <v>0</v>
      </c>
      <c r="K19" s="165" t="str">
        <f>IF(+I19/'allg. Daten'!$D$21=0,"",+I19/'allg. Daten'!$D$21)</f>
        <v/>
      </c>
      <c r="L19" s="166">
        <f t="shared" si="1"/>
        <v>0</v>
      </c>
      <c r="M19" s="135"/>
      <c r="N19" s="167" t="s">
        <v>3</v>
      </c>
    </row>
    <row r="20" spans="1:17" x14ac:dyDescent="0.25">
      <c r="A20" s="14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2" t="e">
        <f t="shared" si="2"/>
        <v>#DIV/0!</v>
      </c>
      <c r="I20" s="163">
        <f>+ROUNDDOWN(F20/'allg. Daten'!$D$21,0)*'allg. Daten'!$D$21+ROUNDDOWN(G20/'allg. Daten'!$D$22,0)*'allg. Daten'!$D$22</f>
        <v>0</v>
      </c>
      <c r="J20" s="164">
        <f t="shared" si="0"/>
        <v>0</v>
      </c>
      <c r="K20" s="165" t="str">
        <f>IF(+I20/'allg. Daten'!$D$21=0,"",+I20/'allg. Daten'!$D$21)</f>
        <v/>
      </c>
      <c r="L20" s="166">
        <f t="shared" si="1"/>
        <v>0</v>
      </c>
      <c r="M20" s="135"/>
      <c r="N20" s="167" t="s">
        <v>3</v>
      </c>
    </row>
    <row r="21" spans="1:17" x14ac:dyDescent="0.25">
      <c r="A21" s="14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2" t="e">
        <f t="shared" si="2"/>
        <v>#DIV/0!</v>
      </c>
      <c r="I21" s="163">
        <f>+ROUNDDOWN(F21/'allg. Daten'!$D$21,0)*'allg. Daten'!$D$21+ROUNDDOWN(G21/'allg. Daten'!$D$22,0)*'allg. Daten'!$D$22</f>
        <v>0</v>
      </c>
      <c r="J21" s="164">
        <f t="shared" si="0"/>
        <v>0</v>
      </c>
      <c r="K21" s="165" t="str">
        <f>IF(+I21/'allg. Daten'!$D$21=0,"",+I21/'allg. Daten'!$D$21)</f>
        <v/>
      </c>
      <c r="L21" s="166">
        <f t="shared" si="1"/>
        <v>0</v>
      </c>
      <c r="M21" s="135"/>
      <c r="N21" s="167" t="s">
        <v>3</v>
      </c>
    </row>
    <row r="22" spans="1:17" x14ac:dyDescent="0.25">
      <c r="A22" s="14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2" t="e">
        <f t="shared" si="2"/>
        <v>#DIV/0!</v>
      </c>
      <c r="I22" s="163">
        <f>+ROUNDDOWN(F22/'allg. Daten'!$D$21,0)*'allg. Daten'!$D$21+ROUNDDOWN(G22/'allg. Daten'!$D$22,0)*'allg. Daten'!$D$22</f>
        <v>0</v>
      </c>
      <c r="J22" s="164">
        <f t="shared" si="0"/>
        <v>0</v>
      </c>
      <c r="K22" s="165" t="str">
        <f>IF(+I22/'allg. Daten'!$D$21=0,"",+I22/'allg. Daten'!$D$21)</f>
        <v/>
      </c>
      <c r="L22" s="166">
        <f t="shared" si="1"/>
        <v>0</v>
      </c>
      <c r="M22" s="135"/>
      <c r="N22" s="167" t="s">
        <v>3</v>
      </c>
    </row>
    <row r="23" spans="1:17" x14ac:dyDescent="0.25">
      <c r="A23" s="14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2" t="e">
        <f t="shared" si="2"/>
        <v>#DIV/0!</v>
      </c>
      <c r="I23" s="163">
        <f>+ROUNDDOWN(F23/'allg. Daten'!$D$21,0)*'allg. Daten'!$D$21+ROUNDDOWN(G23/'allg. Daten'!$D$22,0)*'allg. Daten'!$D$22</f>
        <v>0</v>
      </c>
      <c r="J23" s="164">
        <f t="shared" si="0"/>
        <v>0</v>
      </c>
      <c r="K23" s="165" t="str">
        <f>IF(+I23/'allg. Daten'!$D$21=0,"",+I23/'allg. Daten'!$D$21)</f>
        <v/>
      </c>
      <c r="L23" s="166">
        <f t="shared" si="1"/>
        <v>0</v>
      </c>
      <c r="M23" s="135"/>
      <c r="N23" s="167" t="s">
        <v>3</v>
      </c>
    </row>
    <row r="24" spans="1:17" x14ac:dyDescent="0.25">
      <c r="A24" s="14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2" t="e">
        <f t="shared" si="2"/>
        <v>#DIV/0!</v>
      </c>
      <c r="I24" s="163">
        <f>+ROUNDDOWN(F24/'allg. Daten'!$D$21,0)*'allg. Daten'!$D$21+ROUNDDOWN(G24/'allg. Daten'!$D$22,0)*'allg. Daten'!$D$22</f>
        <v>0</v>
      </c>
      <c r="J24" s="164">
        <f t="shared" si="0"/>
        <v>0</v>
      </c>
      <c r="K24" s="165" t="str">
        <f>IF(+I24/'allg. Daten'!$D$21=0,"",+I24/'allg. Daten'!$D$21)</f>
        <v/>
      </c>
      <c r="L24" s="166">
        <f t="shared" si="1"/>
        <v>0</v>
      </c>
      <c r="M24" s="135"/>
      <c r="N24" s="167" t="s">
        <v>3</v>
      </c>
    </row>
    <row r="25" spans="1:17" x14ac:dyDescent="0.25">
      <c r="A25" s="14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2" t="e">
        <f t="shared" si="2"/>
        <v>#DIV/0!</v>
      </c>
      <c r="I25" s="163">
        <f>+ROUNDDOWN(F25/'allg. Daten'!$D$21,0)*'allg. Daten'!$D$21+ROUNDDOWN(G25/'allg. Daten'!$D$22,0)*'allg. Daten'!$D$22</f>
        <v>0</v>
      </c>
      <c r="J25" s="164">
        <f t="shared" si="0"/>
        <v>0</v>
      </c>
      <c r="K25" s="165" t="str">
        <f>IF(+I25/'allg. Daten'!$D$21=0,"",+I25/'allg. Daten'!$D$21)</f>
        <v/>
      </c>
      <c r="L25" s="166">
        <f t="shared" si="1"/>
        <v>0</v>
      </c>
      <c r="M25" s="135"/>
      <c r="N25" s="167" t="s">
        <v>3</v>
      </c>
    </row>
    <row r="26" spans="1:17" x14ac:dyDescent="0.25">
      <c r="A26" s="14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2" t="e">
        <f t="shared" si="2"/>
        <v>#DIV/0!</v>
      </c>
      <c r="I26" s="163">
        <f>+ROUNDDOWN(F26/'allg. Daten'!$D$21,0)*'allg. Daten'!$D$21+ROUNDDOWN(G26/'allg. Daten'!$D$22,0)*'allg. Daten'!$D$22</f>
        <v>0</v>
      </c>
      <c r="J26" s="164">
        <f t="shared" si="0"/>
        <v>0</v>
      </c>
      <c r="K26" s="165" t="str">
        <f>IF(+I26/'allg. Daten'!$D$21=0,"",+I26/'allg. Daten'!$D$21)</f>
        <v/>
      </c>
      <c r="L26" s="166">
        <f t="shared" si="1"/>
        <v>0</v>
      </c>
      <c r="M26" s="135"/>
      <c r="N26" s="167" t="s">
        <v>3</v>
      </c>
    </row>
    <row r="27" spans="1:17" x14ac:dyDescent="0.25">
      <c r="A27" s="14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2" t="e">
        <f t="shared" si="2"/>
        <v>#DIV/0!</v>
      </c>
      <c r="I27" s="163">
        <f>+ROUNDDOWN(F27/'allg. Daten'!$D$21,0)*'allg. Daten'!$D$21+ROUNDDOWN(G27/'allg. Daten'!$D$22,0)*'allg. Daten'!$D$22</f>
        <v>0</v>
      </c>
      <c r="J27" s="164">
        <f t="shared" si="0"/>
        <v>0</v>
      </c>
      <c r="K27" s="165" t="str">
        <f>IF(+I27/'allg. Daten'!$D$21=0,"",+I27/'allg. Daten'!$D$21)</f>
        <v/>
      </c>
      <c r="L27" s="166">
        <f t="shared" si="1"/>
        <v>0</v>
      </c>
      <c r="M27" s="135"/>
      <c r="N27" s="167" t="s">
        <v>3</v>
      </c>
    </row>
    <row r="28" spans="1:17" ht="15.75" thickBot="1" x14ac:dyDescent="0.3">
      <c r="A28" s="14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2" t="e">
        <f t="shared" si="2"/>
        <v>#DIV/0!</v>
      </c>
      <c r="I28" s="169">
        <f>+ROUNDDOWN(F28/'allg. Daten'!$D$21,0)*'allg. Daten'!$D$21+ROUNDDOWN(G28/'allg. Daten'!$D$22,0)*'allg. Daten'!$D$22</f>
        <v>0</v>
      </c>
      <c r="J28" s="164">
        <f t="shared" si="0"/>
        <v>0</v>
      </c>
      <c r="K28" s="165" t="str">
        <f>IF(+I28/'allg. Daten'!$D$21=0,"",+I28/'allg. Daten'!$D$21)</f>
        <v/>
      </c>
      <c r="L28" s="166">
        <f t="shared" si="1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4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71" t="s">
        <v>57</v>
      </c>
      <c r="D31" s="173"/>
      <c r="E31" s="173"/>
      <c r="F31" s="173"/>
      <c r="G31" s="173"/>
      <c r="H31" s="173"/>
      <c r="I31" s="173"/>
      <c r="J31" s="173"/>
      <c r="K31" s="173"/>
      <c r="L31" s="176">
        <f>+J29+K30</f>
        <v>0</v>
      </c>
      <c r="M31" s="176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Q32" s="178"/>
    </row>
    <row r="33" spans="3:15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</row>
    <row r="34" spans="3:15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</row>
    <row r="35" spans="3:15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</row>
    <row r="36" spans="3:15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</row>
    <row r="37" spans="3:15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</row>
    <row r="38" spans="3:15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</row>
    <row r="39" spans="3:15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</row>
    <row r="40" spans="3:15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</row>
    <row r="41" spans="3:15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</row>
    <row r="42" spans="3:15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</row>
    <row r="43" spans="3:15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</row>
    <row r="44" spans="3:15" s="155" customFormat="1" x14ac:dyDescent="0.25"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</row>
    <row r="45" spans="3:15" s="155" customFormat="1" x14ac:dyDescent="0.25"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3:15" s="155" customFormat="1" x14ac:dyDescent="0.25"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3:15" s="155" customFormat="1" x14ac:dyDescent="0.25"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3:15" s="155" customFormat="1" ht="7.5" customHeight="1" x14ac:dyDescent="0.25"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3:15" s="155" customFormat="1" x14ac:dyDescent="0.25"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3:15" s="155" customFormat="1" x14ac:dyDescent="0.25"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3:15" s="155" customFormat="1" x14ac:dyDescent="0.25"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3:15" s="155" customFormat="1" x14ac:dyDescent="0.25"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3:15" s="155" customFormat="1" ht="15.75" customHeight="1" x14ac:dyDescent="0.25"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3:15" s="155" customFormat="1" x14ac:dyDescent="0.25"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3:15" s="155" customFormat="1" x14ac:dyDescent="0.25"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3:15" s="155" customFormat="1" x14ac:dyDescent="0.25"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3:15" s="155" customFormat="1" x14ac:dyDescent="0.25"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3:15" s="155" customFormat="1" x14ac:dyDescent="0.25"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3:15" s="155" customFormat="1" x14ac:dyDescent="0.25"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3:15" s="155" customFormat="1" ht="15.75" customHeight="1" x14ac:dyDescent="0.25"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3:15" s="155" customFormat="1" x14ac:dyDescent="0.25"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</row>
    <row r="62" spans="3:15" x14ac:dyDescent="0.25"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</row>
  </sheetData>
  <sheetProtection algorithmName="SHA-512" hashValue="s6QcuP3pxHjD2XkjP/DAjowXXphEgelucO+dfn+ApvmtMyJDPK7zxEBE7p3zPMNn1p5prRRFHQAdznY8AELtrA==" saltValue="/CFrI2LgyNaJtuLJ+rIzSA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 J11:J28">
    <cfRule type="cellIs" dxfId="781" priority="23" operator="equal">
      <formula>0</formula>
    </cfRule>
  </conditionalFormatting>
  <conditionalFormatting sqref="K11:L28">
    <cfRule type="cellIs" dxfId="780" priority="22" operator="equal">
      <formula>0</formula>
    </cfRule>
  </conditionalFormatting>
  <conditionalFormatting sqref="D29:J30 D31:E31 J11:L28">
    <cfRule type="cellIs" dxfId="779" priority="21" operator="equal">
      <formula>0</formula>
    </cfRule>
  </conditionalFormatting>
  <conditionalFormatting sqref="I11">
    <cfRule type="cellIs" dxfId="778" priority="14" operator="equal">
      <formula>0</formula>
    </cfRule>
  </conditionalFormatting>
  <conditionalFormatting sqref="I11">
    <cfRule type="cellIs" dxfId="777" priority="13" operator="equal">
      <formula>0</formula>
    </cfRule>
  </conditionalFormatting>
  <conditionalFormatting sqref="H12:H28">
    <cfRule type="cellIs" dxfId="776" priority="20" operator="equal">
      <formula>0</formula>
    </cfRule>
  </conditionalFormatting>
  <conditionalFormatting sqref="H12:H28">
    <cfRule type="cellIs" dxfId="775" priority="19" operator="equal">
      <formula>0</formula>
    </cfRule>
  </conditionalFormatting>
  <conditionalFormatting sqref="H11:H28">
    <cfRule type="cellIs" dxfId="774" priority="16" operator="equal">
      <formula>0</formula>
    </cfRule>
  </conditionalFormatting>
  <conditionalFormatting sqref="H11:H28">
    <cfRule type="cellIs" dxfId="773" priority="15" operator="equal">
      <formula>0</formula>
    </cfRule>
  </conditionalFormatting>
  <conditionalFormatting sqref="I12:I28">
    <cfRule type="cellIs" dxfId="772" priority="18" operator="equal">
      <formula>0</formula>
    </cfRule>
  </conditionalFormatting>
  <conditionalFormatting sqref="I12:I28">
    <cfRule type="cellIs" dxfId="771" priority="17" operator="equal">
      <formula>0</formula>
    </cfRule>
  </conditionalFormatting>
  <conditionalFormatting sqref="K30 L31">
    <cfRule type="cellIs" dxfId="770" priority="12" operator="equal">
      <formula>0</formula>
    </cfRule>
  </conditionalFormatting>
  <conditionalFormatting sqref="K30 L31">
    <cfRule type="cellIs" dxfId="769" priority="11" operator="equal">
      <formula>0</formula>
    </cfRule>
  </conditionalFormatting>
  <conditionalFormatting sqref="M29">
    <cfRule type="cellIs" dxfId="768" priority="10" operator="equal">
      <formula>0</formula>
    </cfRule>
  </conditionalFormatting>
  <conditionalFormatting sqref="M29">
    <cfRule type="cellIs" dxfId="767" priority="9" operator="equal">
      <formula>0</formula>
    </cfRule>
  </conditionalFormatting>
  <conditionalFormatting sqref="M31">
    <cfRule type="cellIs" dxfId="766" priority="8" operator="equal">
      <formula>0</formula>
    </cfRule>
  </conditionalFormatting>
  <conditionalFormatting sqref="M31">
    <cfRule type="cellIs" dxfId="765" priority="7" operator="equal">
      <formula>0</formula>
    </cfRule>
  </conditionalFormatting>
  <conditionalFormatting sqref="C11:C28">
    <cfRule type="expression" dxfId="764" priority="6">
      <formula>AND($L$5&gt;10000,$A11="Ferien")</formula>
    </cfRule>
  </conditionalFormatting>
  <conditionalFormatting sqref="F31:K31">
    <cfRule type="cellIs" dxfId="763" priority="5" operator="equal">
      <formula>0</formula>
    </cfRule>
  </conditionalFormatting>
  <conditionalFormatting sqref="D18:N28 H11:N17">
    <cfRule type="expression" dxfId="762" priority="4" stopIfTrue="1">
      <formula>AND($L$5&gt;10000,$A11="Ferien")</formula>
    </cfRule>
  </conditionalFormatting>
  <conditionalFormatting sqref="D18:M28 H11:M17">
    <cfRule type="expression" dxfId="761" priority="3" stopIfTrue="1">
      <formula>AND($L$5&gt;10000,$A11="Ferien")</formula>
    </cfRule>
  </conditionalFormatting>
  <conditionalFormatting sqref="D11:G17">
    <cfRule type="expression" dxfId="760" priority="2" stopIfTrue="1">
      <formula>AND($L$5&gt;10000,$A11="Ferien")</formula>
    </cfRule>
  </conditionalFormatting>
  <conditionalFormatting sqref="D11:G17">
    <cfRule type="expression" dxfId="759" priority="1" stopIfTrue="1">
      <formula>AND($L$5&gt;10000,$A11="Ferien")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0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2"/>
  <dimension ref="A1:T69"/>
  <sheetViews>
    <sheetView view="pageLayout" topLeftCell="C22" zoomScaleNormal="100" workbookViewId="0">
      <selection activeCell="O27" sqref="O27"/>
    </sheetView>
  </sheetViews>
  <sheetFormatPr baseColWidth="10" defaultColWidth="10.85546875" defaultRowHeight="15" x14ac:dyDescent="0.25"/>
  <cols>
    <col min="1" max="1" width="6" style="179" hidden="1" customWidth="1"/>
    <col min="2" max="2" width="29.85546875" style="149" hidden="1" customWidth="1"/>
    <col min="3" max="3" width="10.85546875" style="179"/>
    <col min="4" max="7" width="8.140625" style="179" customWidth="1"/>
    <col min="8" max="9" width="9.85546875" style="179" hidden="1" customWidth="1"/>
    <col min="10" max="10" width="7.5703125" style="179" customWidth="1"/>
    <col min="11" max="12" width="8.42578125" style="179" customWidth="1"/>
    <col min="13" max="13" width="13.140625" style="179" customWidth="1"/>
    <col min="14" max="14" width="9" style="179" customWidth="1"/>
    <col min="15" max="17" width="10.85546875" style="179"/>
    <col min="18" max="18" width="11.5703125" style="179" customWidth="1"/>
    <col min="19" max="19" width="10.85546875" style="179"/>
    <col min="20" max="20" width="2.85546875" style="179" bestFit="1" customWidth="1"/>
    <col min="21" max="21" width="7" style="179" customWidth="1"/>
    <col min="22" max="16384" width="10.85546875" style="17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80"/>
      <c r="P1" s="180"/>
      <c r="Q1" s="180"/>
      <c r="R1" s="180"/>
      <c r="S1" s="180"/>
      <c r="T1" s="180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2"/>
      <c r="Q2" s="2"/>
      <c r="R2" s="2"/>
      <c r="S2" s="2"/>
      <c r="T2" s="2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+Zusammenfassung!$C$17</f>
        <v>0</v>
      </c>
      <c r="E5" s="292"/>
      <c r="F5" s="292"/>
      <c r="G5" s="292"/>
      <c r="H5" s="292"/>
      <c r="I5" s="292"/>
      <c r="J5" s="292"/>
      <c r="K5" s="292"/>
      <c r="L5" s="304">
        <f>+Zusammenfassung!$B$17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+Zusammenfassung!$D$17&amp;"; "&amp;+Zusammenfassung!$E$17&amp;" "&amp;+Zusammenfassung!$F$17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IF(+Zusammenfassung!$Q$17="Schule eintragen",0,+Zusammenfassung!$Q$17)</f>
        <v>0</v>
      </c>
    </row>
    <row r="7" spans="1:20" ht="23.45" customHeight="1" thickBot="1" x14ac:dyDescent="0.3">
      <c r="B7" s="150"/>
      <c r="C7" s="57" t="s">
        <v>49</v>
      </c>
      <c r="D7" s="293">
        <f>+Zusammenfassung!$G$17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Daten'!C6:G13,4,FALSE)))</f>
        <v>0</v>
      </c>
    </row>
    <row r="8" spans="1:20" s="181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314" t="s">
        <v>38</v>
      </c>
      <c r="E9" s="314"/>
      <c r="F9" s="314"/>
      <c r="G9" s="314"/>
      <c r="H9" s="298" t="s">
        <v>39</v>
      </c>
      <c r="I9" s="299"/>
      <c r="J9" s="315" t="s">
        <v>37</v>
      </c>
      <c r="K9" s="316"/>
      <c r="L9" s="316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82" t="s">
        <v>5</v>
      </c>
      <c r="E10" s="182" t="s">
        <v>12</v>
      </c>
      <c r="F10" s="182" t="s">
        <v>5</v>
      </c>
      <c r="G10" s="182" t="s">
        <v>12</v>
      </c>
      <c r="H10" s="158" t="s">
        <v>11</v>
      </c>
      <c r="I10" s="159" t="s">
        <v>10</v>
      </c>
      <c r="J10" s="183" t="s">
        <v>11</v>
      </c>
      <c r="K10" s="184" t="s">
        <v>10</v>
      </c>
      <c r="L10" s="317"/>
      <c r="M10" s="312"/>
      <c r="N10" s="313"/>
    </row>
    <row r="11" spans="1:20" x14ac:dyDescent="0.25">
      <c r="A11" s="17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3" t="e">
        <f>IF($N$6=0,0,+ROUNDDOWN(D11/$N$6,0)*$N$6+ROUNDDOWN(E11/$N$6,0)*$N$6)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85">
        <f>IFERROR((H11/$N$6),0)</f>
        <v>0</v>
      </c>
      <c r="K11" s="186" t="str">
        <f>IF(+I11/'allg. Daten'!$D$21=0,"",+I11/'allg. Daten'!$D$21)</f>
        <v/>
      </c>
      <c r="L11" s="187">
        <f>+IFERROR(J11+K11,MAX(J11,K11))</f>
        <v>0</v>
      </c>
      <c r="M11" s="135"/>
      <c r="N11" s="167" t="s">
        <v>3</v>
      </c>
    </row>
    <row r="12" spans="1:20" x14ac:dyDescent="0.25">
      <c r="A12" s="17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3" t="e">
        <f t="shared" ref="H12:H28" si="0">IF($N$6=0,0,+ROUNDDOWN(D12/$N$6,0)*$N$6+ROUNDDOWN(E12/$N$6,0)*$N$6)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85">
        <f t="shared" ref="J12:J28" si="1">IFERROR((H12/$N$6),0)</f>
        <v>0</v>
      </c>
      <c r="K12" s="186" t="str">
        <f>IF(+I12/'allg. Daten'!$D$21=0,"",+I12/'allg. Daten'!$D$21)</f>
        <v/>
      </c>
      <c r="L12" s="187">
        <f t="shared" ref="L12:L28" si="2">+IFERROR(J12+K12,MAX(J12,K12))</f>
        <v>0</v>
      </c>
      <c r="M12" s="135"/>
      <c r="N12" s="167" t="s">
        <v>3</v>
      </c>
    </row>
    <row r="13" spans="1:20" x14ac:dyDescent="0.25">
      <c r="A13" s="17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3" t="e">
        <f t="shared" si="0"/>
        <v>#DIV/0!</v>
      </c>
      <c r="I13" s="163">
        <f>+ROUNDDOWN(F13/'allg. Daten'!$D$21,0)*'allg. Daten'!$D$21+ROUNDDOWN(G13/'allg. Daten'!$D$22,0)*'allg. Daten'!$D$22</f>
        <v>0</v>
      </c>
      <c r="J13" s="185">
        <f t="shared" si="1"/>
        <v>0</v>
      </c>
      <c r="K13" s="186" t="str">
        <f>IF(+I13/'allg. Daten'!$D$21=0,"",+I13/'allg. Daten'!$D$21)</f>
        <v/>
      </c>
      <c r="L13" s="187">
        <f t="shared" si="2"/>
        <v>0</v>
      </c>
      <c r="M13" s="135"/>
      <c r="N13" s="167" t="s">
        <v>3</v>
      </c>
    </row>
    <row r="14" spans="1:20" x14ac:dyDescent="0.25">
      <c r="A14" s="17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3" t="e">
        <f t="shared" si="0"/>
        <v>#DIV/0!</v>
      </c>
      <c r="I14" s="163">
        <f>+ROUNDDOWN(F14/'allg. Daten'!$D$21,0)*'allg. Daten'!$D$21+ROUNDDOWN(G14/'allg. Daten'!$D$22,0)*'allg. Daten'!$D$22</f>
        <v>0</v>
      </c>
      <c r="J14" s="185">
        <f t="shared" si="1"/>
        <v>0</v>
      </c>
      <c r="K14" s="186" t="str">
        <f>IF(+I14/'allg. Daten'!$D$21=0,"",+I14/'allg. Daten'!$D$21)</f>
        <v/>
      </c>
      <c r="L14" s="187">
        <f t="shared" si="2"/>
        <v>0</v>
      </c>
      <c r="M14" s="135"/>
      <c r="N14" s="167" t="s">
        <v>3</v>
      </c>
    </row>
    <row r="15" spans="1:20" x14ac:dyDescent="0.25">
      <c r="A15" s="17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3" t="e">
        <f t="shared" si="0"/>
        <v>#DIV/0!</v>
      </c>
      <c r="I15" s="163">
        <f>+ROUNDDOWN(F15/'allg. Daten'!$D$21,0)*'allg. Daten'!$D$21+ROUNDDOWN(G15/'allg. Daten'!$D$22,0)*'allg. Daten'!$D$22</f>
        <v>0</v>
      </c>
      <c r="J15" s="185">
        <f t="shared" si="1"/>
        <v>0</v>
      </c>
      <c r="K15" s="186" t="str">
        <f>IF(+I15/'allg. Daten'!$D$21=0,"",+I15/'allg. Daten'!$D$21)</f>
        <v/>
      </c>
      <c r="L15" s="187">
        <f t="shared" si="2"/>
        <v>0</v>
      </c>
      <c r="M15" s="135"/>
      <c r="N15" s="167" t="s">
        <v>3</v>
      </c>
    </row>
    <row r="16" spans="1:20" x14ac:dyDescent="0.25">
      <c r="A16" s="17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3" t="e">
        <f t="shared" si="0"/>
        <v>#DIV/0!</v>
      </c>
      <c r="I16" s="163">
        <f>+ROUNDDOWN(F16/'allg. Daten'!$D$21,0)*'allg. Daten'!$D$21+ROUNDDOWN(G16/'allg. Daten'!$D$22,0)*'allg. Daten'!$D$22</f>
        <v>0</v>
      </c>
      <c r="J16" s="185">
        <f t="shared" si="1"/>
        <v>0</v>
      </c>
      <c r="K16" s="186" t="str">
        <f>IF(+I16/'allg. Daten'!$D$21=0,"",+I16/'allg. Daten'!$D$21)</f>
        <v/>
      </c>
      <c r="L16" s="187">
        <f t="shared" si="2"/>
        <v>0</v>
      </c>
      <c r="M16" s="135"/>
      <c r="N16" s="167" t="s">
        <v>3</v>
      </c>
    </row>
    <row r="17" spans="1:17" x14ac:dyDescent="0.25">
      <c r="A17" s="17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3" t="e">
        <f t="shared" si="0"/>
        <v>#DIV/0!</v>
      </c>
      <c r="I17" s="163">
        <f>+ROUNDDOWN(F17/'allg. Daten'!$D$21,0)*'allg. Daten'!$D$21+ROUNDDOWN(G17/'allg. Daten'!$D$22,0)*'allg. Daten'!$D$22</f>
        <v>0</v>
      </c>
      <c r="J17" s="185">
        <f t="shared" si="1"/>
        <v>0</v>
      </c>
      <c r="K17" s="186" t="str">
        <f>IF(+I17/'allg. Daten'!$D$21=0,"",+I17/'allg. Daten'!$D$21)</f>
        <v/>
      </c>
      <c r="L17" s="187">
        <f t="shared" si="2"/>
        <v>0</v>
      </c>
      <c r="M17" s="135"/>
      <c r="N17" s="167" t="s">
        <v>3</v>
      </c>
    </row>
    <row r="18" spans="1:17" x14ac:dyDescent="0.25">
      <c r="A18" s="17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3" t="e">
        <f t="shared" si="0"/>
        <v>#DIV/0!</v>
      </c>
      <c r="I18" s="163">
        <f>+ROUNDDOWN(F18/'allg. Daten'!$D$21,0)*'allg. Daten'!$D$21+ROUNDDOWN(G18/'allg. Daten'!$D$22,0)*'allg. Daten'!$D$22</f>
        <v>0</v>
      </c>
      <c r="J18" s="185">
        <f t="shared" si="1"/>
        <v>0</v>
      </c>
      <c r="K18" s="186" t="str">
        <f>IF(+I18/'allg. Daten'!$D$21=0,"",+I18/'allg. Daten'!$D$21)</f>
        <v/>
      </c>
      <c r="L18" s="187">
        <f t="shared" si="2"/>
        <v>0</v>
      </c>
      <c r="M18" s="135"/>
      <c r="N18" s="167" t="s">
        <v>3</v>
      </c>
    </row>
    <row r="19" spans="1:17" x14ac:dyDescent="0.25">
      <c r="A19" s="17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3" t="e">
        <f t="shared" si="0"/>
        <v>#DIV/0!</v>
      </c>
      <c r="I19" s="163">
        <f>+ROUNDDOWN(F19/'allg. Daten'!$D$21,0)*'allg. Daten'!$D$21+ROUNDDOWN(G19/'allg. Daten'!$D$22,0)*'allg. Daten'!$D$22</f>
        <v>0</v>
      </c>
      <c r="J19" s="185">
        <f t="shared" si="1"/>
        <v>0</v>
      </c>
      <c r="K19" s="186" t="str">
        <f>IF(+I19/'allg. Daten'!$D$21=0,"",+I19/'allg. Daten'!$D$21)</f>
        <v/>
      </c>
      <c r="L19" s="187">
        <f t="shared" si="2"/>
        <v>0</v>
      </c>
      <c r="M19" s="135"/>
      <c r="N19" s="167" t="s">
        <v>3</v>
      </c>
    </row>
    <row r="20" spans="1:17" x14ac:dyDescent="0.25">
      <c r="A20" s="17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3" t="e">
        <f t="shared" si="0"/>
        <v>#DIV/0!</v>
      </c>
      <c r="I20" s="163">
        <f>+ROUNDDOWN(F20/'allg. Daten'!$D$21,0)*'allg. Daten'!$D$21+ROUNDDOWN(G20/'allg. Daten'!$D$22,0)*'allg. Daten'!$D$22</f>
        <v>0</v>
      </c>
      <c r="J20" s="185">
        <f t="shared" si="1"/>
        <v>0</v>
      </c>
      <c r="K20" s="186" t="str">
        <f>IF(+I20/'allg. Daten'!$D$21=0,"",+I20/'allg. Daten'!$D$21)</f>
        <v/>
      </c>
      <c r="L20" s="187">
        <f t="shared" si="2"/>
        <v>0</v>
      </c>
      <c r="M20" s="135"/>
      <c r="N20" s="167" t="s">
        <v>3</v>
      </c>
    </row>
    <row r="21" spans="1:17" x14ac:dyDescent="0.25">
      <c r="A21" s="17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3" t="e">
        <f t="shared" si="0"/>
        <v>#DIV/0!</v>
      </c>
      <c r="I21" s="163">
        <f>+ROUNDDOWN(F21/'allg. Daten'!$D$21,0)*'allg. Daten'!$D$21+ROUNDDOWN(G21/'allg. Daten'!$D$22,0)*'allg. Daten'!$D$22</f>
        <v>0</v>
      </c>
      <c r="J21" s="185">
        <f t="shared" si="1"/>
        <v>0</v>
      </c>
      <c r="K21" s="186" t="str">
        <f>IF(+I21/'allg. Daten'!$D$21=0,"",+I21/'allg. Daten'!$D$21)</f>
        <v/>
      </c>
      <c r="L21" s="187">
        <f t="shared" si="2"/>
        <v>0</v>
      </c>
      <c r="M21" s="135"/>
      <c r="N21" s="167" t="s">
        <v>3</v>
      </c>
    </row>
    <row r="22" spans="1:17" x14ac:dyDescent="0.25">
      <c r="A22" s="17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3" t="e">
        <f t="shared" si="0"/>
        <v>#DIV/0!</v>
      </c>
      <c r="I22" s="163">
        <f>+ROUNDDOWN(F22/'allg. Daten'!$D$21,0)*'allg. Daten'!$D$21+ROUNDDOWN(G22/'allg. Daten'!$D$22,0)*'allg. Daten'!$D$22</f>
        <v>0</v>
      </c>
      <c r="J22" s="185">
        <f t="shared" si="1"/>
        <v>0</v>
      </c>
      <c r="K22" s="186" t="str">
        <f>IF(+I22/'allg. Daten'!$D$21=0,"",+I22/'allg. Daten'!$D$21)</f>
        <v/>
      </c>
      <c r="L22" s="187">
        <f t="shared" si="2"/>
        <v>0</v>
      </c>
      <c r="M22" s="135"/>
      <c r="N22" s="167" t="s">
        <v>3</v>
      </c>
    </row>
    <row r="23" spans="1:17" x14ac:dyDescent="0.25">
      <c r="A23" s="17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3" t="e">
        <f t="shared" si="0"/>
        <v>#DIV/0!</v>
      </c>
      <c r="I23" s="163">
        <f>+ROUNDDOWN(F23/'allg. Daten'!$D$21,0)*'allg. Daten'!$D$21+ROUNDDOWN(G23/'allg. Daten'!$D$22,0)*'allg. Daten'!$D$22</f>
        <v>0</v>
      </c>
      <c r="J23" s="185">
        <f t="shared" si="1"/>
        <v>0</v>
      </c>
      <c r="K23" s="186" t="str">
        <f>IF(+I23/'allg. Daten'!$D$21=0,"",+I23/'allg. Daten'!$D$21)</f>
        <v/>
      </c>
      <c r="L23" s="187">
        <f t="shared" si="2"/>
        <v>0</v>
      </c>
      <c r="M23" s="135"/>
      <c r="N23" s="167" t="s">
        <v>3</v>
      </c>
    </row>
    <row r="24" spans="1:17" x14ac:dyDescent="0.25">
      <c r="A24" s="17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3" t="e">
        <f t="shared" si="0"/>
        <v>#DIV/0!</v>
      </c>
      <c r="I24" s="163">
        <f>+ROUNDDOWN(F24/'allg. Daten'!$D$21,0)*'allg. Daten'!$D$21+ROUNDDOWN(G24/'allg. Daten'!$D$22,0)*'allg. Daten'!$D$22</f>
        <v>0</v>
      </c>
      <c r="J24" s="185">
        <f t="shared" si="1"/>
        <v>0</v>
      </c>
      <c r="K24" s="186" t="str">
        <f>IF(+I24/'allg. Daten'!$D$21=0,"",+I24/'allg. Daten'!$D$21)</f>
        <v/>
      </c>
      <c r="L24" s="187">
        <f t="shared" si="2"/>
        <v>0</v>
      </c>
      <c r="M24" s="135"/>
      <c r="N24" s="167" t="s">
        <v>3</v>
      </c>
    </row>
    <row r="25" spans="1:17" x14ac:dyDescent="0.25">
      <c r="A25" s="17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3" t="e">
        <f t="shared" si="0"/>
        <v>#DIV/0!</v>
      </c>
      <c r="I25" s="163">
        <f>+ROUNDDOWN(F25/'allg. Daten'!$D$21,0)*'allg. Daten'!$D$21+ROUNDDOWN(G25/'allg. Daten'!$D$22,0)*'allg. Daten'!$D$22</f>
        <v>0</v>
      </c>
      <c r="J25" s="185">
        <f t="shared" si="1"/>
        <v>0</v>
      </c>
      <c r="K25" s="186" t="str">
        <f>IF(+I25/'allg. Daten'!$D$21=0,"",+I25/'allg. Daten'!$D$21)</f>
        <v/>
      </c>
      <c r="L25" s="187">
        <f t="shared" si="2"/>
        <v>0</v>
      </c>
      <c r="M25" s="135"/>
      <c r="N25" s="167" t="s">
        <v>3</v>
      </c>
    </row>
    <row r="26" spans="1:17" x14ac:dyDescent="0.25">
      <c r="A26" s="17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3" t="e">
        <f t="shared" si="0"/>
        <v>#DIV/0!</v>
      </c>
      <c r="I26" s="163">
        <f>+ROUNDDOWN(F26/'allg. Daten'!$D$21,0)*'allg. Daten'!$D$21+ROUNDDOWN(G26/'allg. Daten'!$D$22,0)*'allg. Daten'!$D$22</f>
        <v>0</v>
      </c>
      <c r="J26" s="185">
        <f t="shared" si="1"/>
        <v>0</v>
      </c>
      <c r="K26" s="186" t="str">
        <f>IF(+I26/'allg. Daten'!$D$21=0,"",+I26/'allg. Daten'!$D$21)</f>
        <v/>
      </c>
      <c r="L26" s="187">
        <f t="shared" si="2"/>
        <v>0</v>
      </c>
      <c r="M26" s="135"/>
      <c r="N26" s="167" t="s">
        <v>3</v>
      </c>
    </row>
    <row r="27" spans="1:17" x14ac:dyDescent="0.25">
      <c r="A27" s="17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3" t="e">
        <f t="shared" si="0"/>
        <v>#DIV/0!</v>
      </c>
      <c r="I27" s="163">
        <f>+ROUNDDOWN(F27/'allg. Daten'!$D$21,0)*'allg. Daten'!$D$21+ROUNDDOWN(G27/'allg. Daten'!$D$22,0)*'allg. Daten'!$D$22</f>
        <v>0</v>
      </c>
      <c r="J27" s="185">
        <f t="shared" si="1"/>
        <v>0</v>
      </c>
      <c r="K27" s="186" t="str">
        <f>IF(+I27/'allg. Daten'!$D$21=0,"",+I27/'allg. Daten'!$D$21)</f>
        <v/>
      </c>
      <c r="L27" s="187">
        <f t="shared" si="2"/>
        <v>0</v>
      </c>
      <c r="M27" s="135"/>
      <c r="N27" s="167" t="s">
        <v>3</v>
      </c>
    </row>
    <row r="28" spans="1:17" ht="15.75" thickBot="1" x14ac:dyDescent="0.3">
      <c r="A28" s="17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3" t="e">
        <f t="shared" si="0"/>
        <v>#DIV/0!</v>
      </c>
      <c r="I28" s="169">
        <f>+ROUNDDOWN(F28/'allg. Daten'!$D$21,0)*'allg. Daten'!$D$21+ROUNDDOWN(G28/'allg. Daten'!$D$22,0)*'allg. Daten'!$D$22</f>
        <v>0</v>
      </c>
      <c r="J28" s="185">
        <f t="shared" si="1"/>
        <v>0</v>
      </c>
      <c r="K28" s="186" t="str">
        <f>IF(+I28/'allg. Daten'!$D$21=0,"",+I28/'allg. Daten'!$D$21)</f>
        <v/>
      </c>
      <c r="L28" s="187">
        <f t="shared" si="2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5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88" t="s">
        <v>57</v>
      </c>
      <c r="D31" s="189"/>
      <c r="E31" s="189"/>
      <c r="F31" s="189"/>
      <c r="G31" s="189"/>
      <c r="H31" s="189"/>
      <c r="I31" s="189"/>
      <c r="J31" s="189"/>
      <c r="K31" s="189"/>
      <c r="L31" s="190">
        <f>+J29+K30</f>
        <v>0</v>
      </c>
      <c r="M31" s="190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P32" s="181"/>
      <c r="Q32" s="191"/>
    </row>
    <row r="33" spans="1:16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  <c r="P33" s="181"/>
    </row>
    <row r="34" spans="1:16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  <c r="P34" s="181"/>
    </row>
    <row r="35" spans="1:16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  <c r="P35" s="181"/>
    </row>
    <row r="36" spans="1:16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  <c r="P36" s="181"/>
    </row>
    <row r="37" spans="1:16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81"/>
    </row>
    <row r="38" spans="1:16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  <c r="P38" s="181"/>
    </row>
    <row r="39" spans="1:16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  <c r="P39" s="181"/>
    </row>
    <row r="40" spans="1:16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  <c r="P40" s="181"/>
    </row>
    <row r="41" spans="1:16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  <c r="P41" s="181"/>
    </row>
    <row r="42" spans="1:16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  <c r="P42" s="181"/>
    </row>
    <row r="43" spans="1:16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  <c r="P43" s="181"/>
    </row>
    <row r="44" spans="1:16" x14ac:dyDescent="0.25">
      <c r="A44" s="181"/>
      <c r="B44" s="155"/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  <c r="P44" s="181"/>
    </row>
    <row r="45" spans="1:16" s="181" customFormat="1" x14ac:dyDescent="0.25">
      <c r="B45" s="155"/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1:16" s="181" customFormat="1" x14ac:dyDescent="0.25">
      <c r="B46" s="155"/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1:16" s="181" customFormat="1" x14ac:dyDescent="0.25">
      <c r="B47" s="155"/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1:16" s="181" customFormat="1" ht="7.5" customHeight="1" x14ac:dyDescent="0.25">
      <c r="B48" s="155"/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1:16" s="181" customFormat="1" x14ac:dyDescent="0.25">
      <c r="B49" s="155"/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1:16" s="181" customFormat="1" x14ac:dyDescent="0.25">
      <c r="B50" s="155"/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1:16" s="181" customFormat="1" x14ac:dyDescent="0.25">
      <c r="B51" s="155"/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1:16" s="181" customFormat="1" x14ac:dyDescent="0.25">
      <c r="B52" s="155"/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1:16" s="181" customFormat="1" ht="15.75" customHeight="1" x14ac:dyDescent="0.25">
      <c r="B53" s="155"/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1:16" s="181" customFormat="1" x14ac:dyDescent="0.25">
      <c r="B54" s="155"/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1:16" s="181" customFormat="1" x14ac:dyDescent="0.25">
      <c r="B55" s="155"/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1:16" s="181" customFormat="1" x14ac:dyDescent="0.25">
      <c r="B56" s="155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1:16" s="181" customFormat="1" x14ac:dyDescent="0.25">
      <c r="B57" s="155"/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1:16" s="181" customFormat="1" x14ac:dyDescent="0.25">
      <c r="B58" s="155"/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1:16" s="181" customFormat="1" x14ac:dyDescent="0.25">
      <c r="B59" s="155"/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1:16" s="181" customFormat="1" ht="15.75" customHeight="1" x14ac:dyDescent="0.25">
      <c r="B60" s="155"/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1:16" x14ac:dyDescent="0.25">
      <c r="A61" s="181"/>
      <c r="B61" s="155"/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  <c r="P61" s="181"/>
    </row>
    <row r="62" spans="1:16" x14ac:dyDescent="0.25">
      <c r="A62" s="181"/>
      <c r="B62" s="155"/>
      <c r="P62" s="181"/>
    </row>
    <row r="63" spans="1:16" x14ac:dyDescent="0.25">
      <c r="P63" s="181"/>
    </row>
    <row r="64" spans="1:16" x14ac:dyDescent="0.25">
      <c r="P64" s="181"/>
    </row>
    <row r="65" spans="3:16" x14ac:dyDescent="0.25"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</row>
    <row r="66" spans="3:16" x14ac:dyDescent="0.25"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</row>
    <row r="67" spans="3:16" x14ac:dyDescent="0.25"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</row>
    <row r="68" spans="3:16" x14ac:dyDescent="0.25"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</row>
    <row r="69" spans="3:16" x14ac:dyDescent="0.25"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</row>
  </sheetData>
  <sheetProtection algorithmName="SHA-512" hashValue="BaSosM/sqzg70fEKXj4JWLR1l3xsxDA1sfsAcTpkC+ie+6BbNZuAU5zYFKE4L3t8vLUb2Q+6Vgv1wxOkkddHLA==" saltValue="ehgAoAM1K0YepyR/qdTvEQ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">
    <cfRule type="cellIs" dxfId="758" priority="31" operator="equal">
      <formula>0</formula>
    </cfRule>
  </conditionalFormatting>
  <conditionalFormatting sqref="D29:J30 D31:E31">
    <cfRule type="cellIs" dxfId="757" priority="30" operator="equal">
      <formula>0</formula>
    </cfRule>
  </conditionalFormatting>
  <conditionalFormatting sqref="K30 L31">
    <cfRule type="cellIs" dxfId="756" priority="29" operator="equal">
      <formula>0</formula>
    </cfRule>
  </conditionalFormatting>
  <conditionalFormatting sqref="K30 L31">
    <cfRule type="cellIs" dxfId="755" priority="28" operator="equal">
      <formula>0</formula>
    </cfRule>
  </conditionalFormatting>
  <conditionalFormatting sqref="M29">
    <cfRule type="cellIs" dxfId="754" priority="27" operator="equal">
      <formula>0</formula>
    </cfRule>
  </conditionalFormatting>
  <conditionalFormatting sqref="M29">
    <cfRule type="cellIs" dxfId="753" priority="26" operator="equal">
      <formula>0</formula>
    </cfRule>
  </conditionalFormatting>
  <conditionalFormatting sqref="M31">
    <cfRule type="cellIs" dxfId="752" priority="25" operator="equal">
      <formula>0</formula>
    </cfRule>
  </conditionalFormatting>
  <conditionalFormatting sqref="M31">
    <cfRule type="cellIs" dxfId="751" priority="24" operator="equal">
      <formula>0</formula>
    </cfRule>
  </conditionalFormatting>
  <conditionalFormatting sqref="F31:K31">
    <cfRule type="cellIs" dxfId="750" priority="23" operator="equal">
      <formula>0</formula>
    </cfRule>
  </conditionalFormatting>
  <conditionalFormatting sqref="J11:J28">
    <cfRule type="cellIs" dxfId="749" priority="22" operator="equal">
      <formula>0</formula>
    </cfRule>
  </conditionalFormatting>
  <conditionalFormatting sqref="K11:L28">
    <cfRule type="cellIs" dxfId="748" priority="21" operator="equal">
      <formula>0</formula>
    </cfRule>
  </conditionalFormatting>
  <conditionalFormatting sqref="J11:L28">
    <cfRule type="cellIs" dxfId="747" priority="20" operator="equal">
      <formula>0</formula>
    </cfRule>
  </conditionalFormatting>
  <conditionalFormatting sqref="I11">
    <cfRule type="cellIs" dxfId="746" priority="13" operator="equal">
      <formula>0</formula>
    </cfRule>
  </conditionalFormatting>
  <conditionalFormatting sqref="I11">
    <cfRule type="cellIs" dxfId="745" priority="12" operator="equal">
      <formula>0</formula>
    </cfRule>
  </conditionalFormatting>
  <conditionalFormatting sqref="H12:H28">
    <cfRule type="cellIs" dxfId="744" priority="19" operator="equal">
      <formula>0</formula>
    </cfRule>
  </conditionalFormatting>
  <conditionalFormatting sqref="H12:H28">
    <cfRule type="cellIs" dxfId="743" priority="18" operator="equal">
      <formula>0</formula>
    </cfRule>
  </conditionalFormatting>
  <conditionalFormatting sqref="H11:H28">
    <cfRule type="cellIs" dxfId="742" priority="15" operator="equal">
      <formula>0</formula>
    </cfRule>
  </conditionalFormatting>
  <conditionalFormatting sqref="H11:H28">
    <cfRule type="cellIs" dxfId="741" priority="14" operator="equal">
      <formula>0</formula>
    </cfRule>
  </conditionalFormatting>
  <conditionalFormatting sqref="I12:I28">
    <cfRule type="cellIs" dxfId="740" priority="17" operator="equal">
      <formula>0</formula>
    </cfRule>
  </conditionalFormatting>
  <conditionalFormatting sqref="I12:I28">
    <cfRule type="cellIs" dxfId="739" priority="16" operator="equal">
      <formula>0</formula>
    </cfRule>
  </conditionalFormatting>
  <conditionalFormatting sqref="C11:C28">
    <cfRule type="expression" dxfId="738" priority="11">
      <formula>AND($L$5&gt;10000,$A11="Ferien")</formula>
    </cfRule>
  </conditionalFormatting>
  <conditionalFormatting sqref="D19:N28 H11:N17 H18:L18 N18">
    <cfRule type="expression" dxfId="737" priority="10" stopIfTrue="1">
      <formula>AND($L$5&gt;10000,$A11="Ferien")</formula>
    </cfRule>
  </conditionalFormatting>
  <conditionalFormatting sqref="D19:M28 H11:M17 H18:L18">
    <cfRule type="expression" dxfId="736" priority="9" stopIfTrue="1">
      <formula>AND($L$5&gt;10000,$A11="Ferien")</formula>
    </cfRule>
  </conditionalFormatting>
  <conditionalFormatting sqref="D18:G18">
    <cfRule type="expression" dxfId="735" priority="8" stopIfTrue="1">
      <formula>AND($L$5&gt;10000,$A18="Ferien")</formula>
    </cfRule>
  </conditionalFormatting>
  <conditionalFormatting sqref="D18:G18">
    <cfRule type="expression" dxfId="734" priority="7" stopIfTrue="1">
      <formula>AND($L$5&gt;10000,$A18="Ferien")</formula>
    </cfRule>
  </conditionalFormatting>
  <conditionalFormatting sqref="D11:G17">
    <cfRule type="expression" dxfId="733" priority="4" stopIfTrue="1">
      <formula>AND($L$5&gt;10000,$A11="Ferien")</formula>
    </cfRule>
  </conditionalFormatting>
  <conditionalFormatting sqref="D11:G17">
    <cfRule type="expression" dxfId="732" priority="3" stopIfTrue="1">
      <formula>AND($L$5&gt;10000,$A11="Ferien")</formula>
    </cfRule>
  </conditionalFormatting>
  <conditionalFormatting sqref="M18">
    <cfRule type="expression" dxfId="731" priority="2" stopIfTrue="1">
      <formula>AND($L$5&gt;10000,$A18="Ferien")</formula>
    </cfRule>
  </conditionalFormatting>
  <conditionalFormatting sqref="M18">
    <cfRule type="expression" dxfId="730" priority="1" stopIfTrue="1">
      <formula>AND($L$5&gt;10000,$A18="Ferien")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4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3"/>
  <dimension ref="A1:T62"/>
  <sheetViews>
    <sheetView view="pageLayout" topLeftCell="C25" zoomScaleNormal="115" workbookViewId="0">
      <selection activeCell="O27" sqref="O27"/>
    </sheetView>
  </sheetViews>
  <sheetFormatPr baseColWidth="10" defaultColWidth="11.42578125" defaultRowHeight="15" x14ac:dyDescent="0.25"/>
  <cols>
    <col min="1" max="1" width="6" style="149" hidden="1" customWidth="1"/>
    <col min="2" max="2" width="29.85546875" style="149" hidden="1" customWidth="1"/>
    <col min="3" max="3" width="11.42578125" style="149"/>
    <col min="4" max="7" width="8.140625" style="149" customWidth="1"/>
    <col min="8" max="9" width="9.85546875" style="149" hidden="1" customWidth="1"/>
    <col min="10" max="10" width="7.5703125" style="149" customWidth="1"/>
    <col min="11" max="12" width="8.42578125" style="149" customWidth="1"/>
    <col min="13" max="13" width="13.140625" style="149" customWidth="1"/>
    <col min="14" max="14" width="9" style="149" customWidth="1"/>
    <col min="15" max="17" width="11.42578125" style="149"/>
    <col min="18" max="18" width="11.5703125" style="149" customWidth="1"/>
    <col min="19" max="19" width="11.42578125" style="149"/>
    <col min="20" max="20" width="2.85546875" style="149" bestFit="1" customWidth="1"/>
    <col min="21" max="21" width="7" style="149" customWidth="1"/>
    <col min="22" max="16384" width="11.42578125" style="14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54"/>
      <c r="P1" s="154"/>
      <c r="Q1" s="154"/>
      <c r="R1" s="154"/>
      <c r="S1" s="154"/>
      <c r="T1" s="154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137"/>
      <c r="Q2" s="137"/>
      <c r="R2" s="137"/>
      <c r="S2" s="137"/>
      <c r="T2" s="137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+Zusammenfassung!$C$18</f>
        <v>0</v>
      </c>
      <c r="E5" s="292"/>
      <c r="F5" s="292"/>
      <c r="G5" s="292"/>
      <c r="H5" s="292"/>
      <c r="I5" s="292"/>
      <c r="J5" s="292"/>
      <c r="K5" s="292"/>
      <c r="L5" s="304">
        <f>+Zusammenfassung!$B$18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+Zusammenfassung!$D$18&amp;"; "&amp;+Zusammenfassung!$E$18&amp;" "&amp;+Zusammenfassung!$F$18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IF(+Zusammenfassung!$Q$18="Schule eintragen",0,+Zusammenfassung!$Q$18)</f>
        <v>0</v>
      </c>
    </row>
    <row r="7" spans="1:20" ht="23.45" customHeight="1" thickBot="1" x14ac:dyDescent="0.3">
      <c r="B7" s="150"/>
      <c r="C7" s="57" t="s">
        <v>49</v>
      </c>
      <c r="D7" s="293">
        <f>+Zusammenfassung!$G$18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Daten'!$C$6:$G$13,4,FALSE)))</f>
        <v>0</v>
      </c>
    </row>
    <row r="8" spans="1:20" s="155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297" t="s">
        <v>38</v>
      </c>
      <c r="E9" s="297"/>
      <c r="F9" s="297"/>
      <c r="G9" s="297"/>
      <c r="H9" s="298" t="s">
        <v>39</v>
      </c>
      <c r="I9" s="299"/>
      <c r="J9" s="300" t="s">
        <v>37</v>
      </c>
      <c r="K9" s="301"/>
      <c r="L9" s="301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57" t="s">
        <v>5</v>
      </c>
      <c r="E10" s="157" t="s">
        <v>12</v>
      </c>
      <c r="F10" s="157" t="s">
        <v>5</v>
      </c>
      <c r="G10" s="157" t="s">
        <v>12</v>
      </c>
      <c r="H10" s="158" t="s">
        <v>11</v>
      </c>
      <c r="I10" s="159" t="s">
        <v>10</v>
      </c>
      <c r="J10" s="160" t="s">
        <v>11</v>
      </c>
      <c r="K10" s="157" t="s">
        <v>10</v>
      </c>
      <c r="L10" s="302"/>
      <c r="M10" s="312"/>
      <c r="N10" s="313"/>
    </row>
    <row r="11" spans="1:20" x14ac:dyDescent="0.25">
      <c r="A11" s="14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2" t="e">
        <f>+IF($N$6=0,0,ROUNDDOWN(D11/$N$6,0)*$N$6+ROUNDDOWN(E11/$N$6,0)*$N$6)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64">
        <f>IFERROR((H11/$N$6),0)</f>
        <v>0</v>
      </c>
      <c r="K11" s="165" t="str">
        <f>IF(+I11/'allg. Daten'!$D$21=0,"",+I11/'allg. Daten'!$D$21)</f>
        <v/>
      </c>
      <c r="L11" s="166">
        <f>+IFERROR(J11+K11,MAX(J11,K11))</f>
        <v>0</v>
      </c>
      <c r="M11" s="135"/>
      <c r="N11" s="167" t="s">
        <v>3</v>
      </c>
    </row>
    <row r="12" spans="1:20" x14ac:dyDescent="0.25">
      <c r="A12" s="14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2" t="e">
        <f>+IF($N$6=0,0,ROUNDDOWN(D12/$N$6,0)*$N$6+ROUNDDOWN(E12/$N$6,0)*$N$6)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64">
        <f t="shared" ref="J12:J28" si="0">IFERROR((H12/$N$6),0)</f>
        <v>0</v>
      </c>
      <c r="K12" s="165" t="str">
        <f>IF(+I12/'allg. Daten'!$D$21=0,"",+I12/'allg. Daten'!$D$21)</f>
        <v/>
      </c>
      <c r="L12" s="166">
        <f t="shared" ref="L12:L28" si="1">+IFERROR(J12+K12,MAX(J12,K12))</f>
        <v>0</v>
      </c>
      <c r="M12" s="135"/>
      <c r="N12" s="167" t="s">
        <v>3</v>
      </c>
    </row>
    <row r="13" spans="1:20" x14ac:dyDescent="0.25">
      <c r="A13" s="14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2" t="e">
        <f t="shared" ref="H13:H28" si="2">+IF($N$6=0,0,ROUNDDOWN(D13/$N$6,0)*$N$6+ROUNDDOWN(E13/$N$6,0)*$N$6)</f>
        <v>#DIV/0!</v>
      </c>
      <c r="I13" s="163">
        <f>+ROUNDDOWN(F13/'allg. Daten'!$D$21,0)*'allg. Daten'!$D$21+ROUNDDOWN(G13/'allg. Daten'!$D$22,0)*'allg. Daten'!$D$22</f>
        <v>0</v>
      </c>
      <c r="J13" s="164">
        <f t="shared" si="0"/>
        <v>0</v>
      </c>
      <c r="K13" s="165" t="str">
        <f>IF(+I13/'allg. Daten'!$D$21=0,"",+I13/'allg. Daten'!$D$21)</f>
        <v/>
      </c>
      <c r="L13" s="166">
        <f t="shared" si="1"/>
        <v>0</v>
      </c>
      <c r="M13" s="135"/>
      <c r="N13" s="167" t="s">
        <v>3</v>
      </c>
    </row>
    <row r="14" spans="1:20" x14ac:dyDescent="0.25">
      <c r="A14" s="14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2" t="e">
        <f t="shared" si="2"/>
        <v>#DIV/0!</v>
      </c>
      <c r="I14" s="163">
        <f>+ROUNDDOWN(F14/'allg. Daten'!$D$21,0)*'allg. Daten'!$D$21+ROUNDDOWN(G14/'allg. Daten'!$D$22,0)*'allg. Daten'!$D$22</f>
        <v>0</v>
      </c>
      <c r="J14" s="164">
        <f t="shared" si="0"/>
        <v>0</v>
      </c>
      <c r="K14" s="165" t="str">
        <f>IF(+I14/'allg. Daten'!$D$21=0,"",+I14/'allg. Daten'!$D$21)</f>
        <v/>
      </c>
      <c r="L14" s="166">
        <f t="shared" si="1"/>
        <v>0</v>
      </c>
      <c r="M14" s="135"/>
      <c r="N14" s="167" t="s">
        <v>3</v>
      </c>
    </row>
    <row r="15" spans="1:20" x14ac:dyDescent="0.25">
      <c r="A15" s="14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2" t="e">
        <f t="shared" si="2"/>
        <v>#DIV/0!</v>
      </c>
      <c r="I15" s="163">
        <f>+ROUNDDOWN(F15/'allg. Daten'!$D$21,0)*'allg. Daten'!$D$21+ROUNDDOWN(G15/'allg. Daten'!$D$22,0)*'allg. Daten'!$D$22</f>
        <v>0</v>
      </c>
      <c r="J15" s="164">
        <f t="shared" si="0"/>
        <v>0</v>
      </c>
      <c r="K15" s="165" t="str">
        <f>IF(+I15/'allg. Daten'!$D$21=0,"",+I15/'allg. Daten'!$D$21)</f>
        <v/>
      </c>
      <c r="L15" s="166">
        <f t="shared" si="1"/>
        <v>0</v>
      </c>
      <c r="M15" s="135"/>
      <c r="N15" s="167" t="s">
        <v>3</v>
      </c>
    </row>
    <row r="16" spans="1:20" x14ac:dyDescent="0.25">
      <c r="A16" s="14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2" t="e">
        <f t="shared" si="2"/>
        <v>#DIV/0!</v>
      </c>
      <c r="I16" s="163">
        <f>+ROUNDDOWN(F16/'allg. Daten'!$D$21,0)*'allg. Daten'!$D$21+ROUNDDOWN(G16/'allg. Daten'!$D$22,0)*'allg. Daten'!$D$22</f>
        <v>0</v>
      </c>
      <c r="J16" s="164">
        <f t="shared" si="0"/>
        <v>0</v>
      </c>
      <c r="K16" s="165" t="str">
        <f>IF(+I16/'allg. Daten'!$D$21=0,"",+I16/'allg. Daten'!$D$21)</f>
        <v/>
      </c>
      <c r="L16" s="166">
        <f t="shared" si="1"/>
        <v>0</v>
      </c>
      <c r="M16" s="135"/>
      <c r="N16" s="167" t="s">
        <v>3</v>
      </c>
    </row>
    <row r="17" spans="1:17" x14ac:dyDescent="0.25">
      <c r="A17" s="14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2" t="e">
        <f t="shared" si="2"/>
        <v>#DIV/0!</v>
      </c>
      <c r="I17" s="163">
        <f>+ROUNDDOWN(F17/'allg. Daten'!$D$21,0)*'allg. Daten'!$D$21+ROUNDDOWN(G17/'allg. Daten'!$D$22,0)*'allg. Daten'!$D$22</f>
        <v>0</v>
      </c>
      <c r="J17" s="164">
        <f t="shared" si="0"/>
        <v>0</v>
      </c>
      <c r="K17" s="165" t="str">
        <f>IF(+I17/'allg. Daten'!$D$21=0,"",+I17/'allg. Daten'!$D$21)</f>
        <v/>
      </c>
      <c r="L17" s="166">
        <f t="shared" si="1"/>
        <v>0</v>
      </c>
      <c r="M17" s="135"/>
      <c r="N17" s="167" t="s">
        <v>3</v>
      </c>
    </row>
    <row r="18" spans="1:17" x14ac:dyDescent="0.25">
      <c r="A18" s="14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2" t="e">
        <f t="shared" si="2"/>
        <v>#DIV/0!</v>
      </c>
      <c r="I18" s="163">
        <f>+ROUNDDOWN(F18/'allg. Daten'!$D$21,0)*'allg. Daten'!$D$21+ROUNDDOWN(G18/'allg. Daten'!$D$22,0)*'allg. Daten'!$D$22</f>
        <v>0</v>
      </c>
      <c r="J18" s="164">
        <f t="shared" si="0"/>
        <v>0</v>
      </c>
      <c r="K18" s="165" t="str">
        <f>IF(+I18/'allg. Daten'!$D$21=0,"",+I18/'allg. Daten'!$D$21)</f>
        <v/>
      </c>
      <c r="L18" s="166">
        <f t="shared" si="1"/>
        <v>0</v>
      </c>
      <c r="M18" s="135"/>
      <c r="N18" s="167" t="s">
        <v>3</v>
      </c>
    </row>
    <row r="19" spans="1:17" x14ac:dyDescent="0.25">
      <c r="A19" s="14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2" t="e">
        <f t="shared" si="2"/>
        <v>#DIV/0!</v>
      </c>
      <c r="I19" s="163">
        <f>+ROUNDDOWN(F19/'allg. Daten'!$D$21,0)*'allg. Daten'!$D$21+ROUNDDOWN(G19/'allg. Daten'!$D$22,0)*'allg. Daten'!$D$22</f>
        <v>0</v>
      </c>
      <c r="J19" s="164">
        <f t="shared" si="0"/>
        <v>0</v>
      </c>
      <c r="K19" s="165" t="str">
        <f>IF(+I19/'allg. Daten'!$D$21=0,"",+I19/'allg. Daten'!$D$21)</f>
        <v/>
      </c>
      <c r="L19" s="166">
        <f t="shared" si="1"/>
        <v>0</v>
      </c>
      <c r="M19" s="135"/>
      <c r="N19" s="167" t="s">
        <v>3</v>
      </c>
    </row>
    <row r="20" spans="1:17" x14ac:dyDescent="0.25">
      <c r="A20" s="14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2" t="e">
        <f t="shared" si="2"/>
        <v>#DIV/0!</v>
      </c>
      <c r="I20" s="163">
        <f>+ROUNDDOWN(F20/'allg. Daten'!$D$21,0)*'allg. Daten'!$D$21+ROUNDDOWN(G20/'allg. Daten'!$D$22,0)*'allg. Daten'!$D$22</f>
        <v>0</v>
      </c>
      <c r="J20" s="164">
        <f t="shared" si="0"/>
        <v>0</v>
      </c>
      <c r="K20" s="165" t="str">
        <f>IF(+I20/'allg. Daten'!$D$21=0,"",+I20/'allg. Daten'!$D$21)</f>
        <v/>
      </c>
      <c r="L20" s="166">
        <f t="shared" si="1"/>
        <v>0</v>
      </c>
      <c r="M20" s="135"/>
      <c r="N20" s="167" t="s">
        <v>3</v>
      </c>
    </row>
    <row r="21" spans="1:17" x14ac:dyDescent="0.25">
      <c r="A21" s="14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2" t="e">
        <f t="shared" si="2"/>
        <v>#DIV/0!</v>
      </c>
      <c r="I21" s="163">
        <f>+ROUNDDOWN(F21/'allg. Daten'!$D$21,0)*'allg. Daten'!$D$21+ROUNDDOWN(G21/'allg. Daten'!$D$22,0)*'allg. Daten'!$D$22</f>
        <v>0</v>
      </c>
      <c r="J21" s="164">
        <f t="shared" si="0"/>
        <v>0</v>
      </c>
      <c r="K21" s="165" t="str">
        <f>IF(+I21/'allg. Daten'!$D$21=0,"",+I21/'allg. Daten'!$D$21)</f>
        <v/>
      </c>
      <c r="L21" s="166">
        <f t="shared" si="1"/>
        <v>0</v>
      </c>
      <c r="M21" s="135"/>
      <c r="N21" s="167" t="s">
        <v>3</v>
      </c>
    </row>
    <row r="22" spans="1:17" x14ac:dyDescent="0.25">
      <c r="A22" s="14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2" t="e">
        <f t="shared" si="2"/>
        <v>#DIV/0!</v>
      </c>
      <c r="I22" s="163">
        <f>+ROUNDDOWN(F22/'allg. Daten'!$D$21,0)*'allg. Daten'!$D$21+ROUNDDOWN(G22/'allg. Daten'!$D$22,0)*'allg. Daten'!$D$22</f>
        <v>0</v>
      </c>
      <c r="J22" s="164">
        <f t="shared" si="0"/>
        <v>0</v>
      </c>
      <c r="K22" s="165" t="str">
        <f>IF(+I22/'allg. Daten'!$D$21=0,"",+I22/'allg. Daten'!$D$21)</f>
        <v/>
      </c>
      <c r="L22" s="166">
        <f t="shared" si="1"/>
        <v>0</v>
      </c>
      <c r="M22" s="135"/>
      <c r="N22" s="167" t="s">
        <v>3</v>
      </c>
    </row>
    <row r="23" spans="1:17" x14ac:dyDescent="0.25">
      <c r="A23" s="14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2" t="e">
        <f t="shared" si="2"/>
        <v>#DIV/0!</v>
      </c>
      <c r="I23" s="163">
        <f>+ROUNDDOWN(F23/'allg. Daten'!$D$21,0)*'allg. Daten'!$D$21+ROUNDDOWN(G23/'allg. Daten'!$D$22,0)*'allg. Daten'!$D$22</f>
        <v>0</v>
      </c>
      <c r="J23" s="164">
        <f t="shared" si="0"/>
        <v>0</v>
      </c>
      <c r="K23" s="165" t="str">
        <f>IF(+I23/'allg. Daten'!$D$21=0,"",+I23/'allg. Daten'!$D$21)</f>
        <v/>
      </c>
      <c r="L23" s="166">
        <f t="shared" si="1"/>
        <v>0</v>
      </c>
      <c r="M23" s="135"/>
      <c r="N23" s="167" t="s">
        <v>3</v>
      </c>
    </row>
    <row r="24" spans="1:17" x14ac:dyDescent="0.25">
      <c r="A24" s="14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2" t="e">
        <f t="shared" si="2"/>
        <v>#DIV/0!</v>
      </c>
      <c r="I24" s="163">
        <f>+ROUNDDOWN(F24/'allg. Daten'!$D$21,0)*'allg. Daten'!$D$21+ROUNDDOWN(G24/'allg. Daten'!$D$22,0)*'allg. Daten'!$D$22</f>
        <v>0</v>
      </c>
      <c r="J24" s="164">
        <f t="shared" si="0"/>
        <v>0</v>
      </c>
      <c r="K24" s="165" t="str">
        <f>IF(+I24/'allg. Daten'!$D$21=0,"",+I24/'allg. Daten'!$D$21)</f>
        <v/>
      </c>
      <c r="L24" s="166">
        <f t="shared" si="1"/>
        <v>0</v>
      </c>
      <c r="M24" s="135"/>
      <c r="N24" s="167" t="s">
        <v>3</v>
      </c>
    </row>
    <row r="25" spans="1:17" x14ac:dyDescent="0.25">
      <c r="A25" s="14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2" t="e">
        <f t="shared" si="2"/>
        <v>#DIV/0!</v>
      </c>
      <c r="I25" s="163">
        <f>+ROUNDDOWN(F25/'allg. Daten'!$D$21,0)*'allg. Daten'!$D$21+ROUNDDOWN(G25/'allg. Daten'!$D$22,0)*'allg. Daten'!$D$22</f>
        <v>0</v>
      </c>
      <c r="J25" s="164">
        <f t="shared" si="0"/>
        <v>0</v>
      </c>
      <c r="K25" s="165" t="str">
        <f>IF(+I25/'allg. Daten'!$D$21=0,"",+I25/'allg. Daten'!$D$21)</f>
        <v/>
      </c>
      <c r="L25" s="166">
        <f t="shared" si="1"/>
        <v>0</v>
      </c>
      <c r="M25" s="135"/>
      <c r="N25" s="167" t="s">
        <v>3</v>
      </c>
    </row>
    <row r="26" spans="1:17" x14ac:dyDescent="0.25">
      <c r="A26" s="14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2" t="e">
        <f t="shared" si="2"/>
        <v>#DIV/0!</v>
      </c>
      <c r="I26" s="163">
        <f>+ROUNDDOWN(F26/'allg. Daten'!$D$21,0)*'allg. Daten'!$D$21+ROUNDDOWN(G26/'allg. Daten'!$D$22,0)*'allg. Daten'!$D$22</f>
        <v>0</v>
      </c>
      <c r="J26" s="164">
        <f t="shared" si="0"/>
        <v>0</v>
      </c>
      <c r="K26" s="165" t="str">
        <f>IF(+I26/'allg. Daten'!$D$21=0,"",+I26/'allg. Daten'!$D$21)</f>
        <v/>
      </c>
      <c r="L26" s="166">
        <f t="shared" si="1"/>
        <v>0</v>
      </c>
      <c r="M26" s="135"/>
      <c r="N26" s="167" t="s">
        <v>3</v>
      </c>
    </row>
    <row r="27" spans="1:17" x14ac:dyDescent="0.25">
      <c r="A27" s="14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2" t="e">
        <f t="shared" si="2"/>
        <v>#DIV/0!</v>
      </c>
      <c r="I27" s="163">
        <f>+ROUNDDOWN(F27/'allg. Daten'!$D$21,0)*'allg. Daten'!$D$21+ROUNDDOWN(G27/'allg. Daten'!$D$22,0)*'allg. Daten'!$D$22</f>
        <v>0</v>
      </c>
      <c r="J27" s="164">
        <f t="shared" si="0"/>
        <v>0</v>
      </c>
      <c r="K27" s="165" t="str">
        <f>IF(+I27/'allg. Daten'!$D$21=0,"",+I27/'allg. Daten'!$D$21)</f>
        <v/>
      </c>
      <c r="L27" s="166">
        <f t="shared" si="1"/>
        <v>0</v>
      </c>
      <c r="M27" s="135"/>
      <c r="N27" s="167" t="s">
        <v>3</v>
      </c>
    </row>
    <row r="28" spans="1:17" ht="15.75" thickBot="1" x14ac:dyDescent="0.3">
      <c r="A28" s="14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2" t="e">
        <f t="shared" si="2"/>
        <v>#DIV/0!</v>
      </c>
      <c r="I28" s="169">
        <f>+ROUNDDOWN(F28/'allg. Daten'!$D$21,0)*'allg. Daten'!$D$21+ROUNDDOWN(G28/'allg. Daten'!$D$22,0)*'allg. Daten'!$D$22</f>
        <v>0</v>
      </c>
      <c r="J28" s="164">
        <f t="shared" si="0"/>
        <v>0</v>
      </c>
      <c r="K28" s="165" t="str">
        <f>IF(+I28/'allg. Daten'!$D$21=0,"",+I28/'allg. Daten'!$D$21)</f>
        <v/>
      </c>
      <c r="L28" s="166">
        <f t="shared" si="1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4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71" t="s">
        <v>57</v>
      </c>
      <c r="D31" s="173"/>
      <c r="E31" s="173"/>
      <c r="F31" s="173"/>
      <c r="G31" s="173"/>
      <c r="H31" s="173"/>
      <c r="I31" s="173"/>
      <c r="J31" s="173"/>
      <c r="K31" s="173"/>
      <c r="L31" s="176">
        <f>+J29+K30</f>
        <v>0</v>
      </c>
      <c r="M31" s="176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Q32" s="178"/>
    </row>
    <row r="33" spans="3:15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</row>
    <row r="34" spans="3:15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</row>
    <row r="35" spans="3:15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</row>
    <row r="36" spans="3:15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</row>
    <row r="37" spans="3:15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</row>
    <row r="38" spans="3:15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</row>
    <row r="39" spans="3:15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</row>
    <row r="40" spans="3:15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</row>
    <row r="41" spans="3:15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</row>
    <row r="42" spans="3:15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</row>
    <row r="43" spans="3:15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</row>
    <row r="44" spans="3:15" s="155" customFormat="1" x14ac:dyDescent="0.25"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</row>
    <row r="45" spans="3:15" s="155" customFormat="1" x14ac:dyDescent="0.25"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3:15" s="155" customFormat="1" x14ac:dyDescent="0.25"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3:15" s="155" customFormat="1" x14ac:dyDescent="0.25"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3:15" s="155" customFormat="1" ht="7.5" customHeight="1" x14ac:dyDescent="0.25"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3:15" s="155" customFormat="1" x14ac:dyDescent="0.25"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3:15" s="155" customFormat="1" x14ac:dyDescent="0.25"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3:15" s="155" customFormat="1" x14ac:dyDescent="0.25"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3:15" s="155" customFormat="1" x14ac:dyDescent="0.25"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3:15" s="155" customFormat="1" ht="15.75" customHeight="1" x14ac:dyDescent="0.25"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3:15" s="155" customFormat="1" x14ac:dyDescent="0.25"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3:15" s="155" customFormat="1" x14ac:dyDescent="0.25"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3:15" s="155" customFormat="1" x14ac:dyDescent="0.25"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3:15" s="155" customFormat="1" x14ac:dyDescent="0.25"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3:15" s="155" customFormat="1" x14ac:dyDescent="0.25"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3:15" s="155" customFormat="1" x14ac:dyDescent="0.25"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3:15" s="155" customFormat="1" ht="15.75" customHeight="1" x14ac:dyDescent="0.25"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3:15" s="155" customFormat="1" x14ac:dyDescent="0.25"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</row>
    <row r="62" spans="3:15" x14ac:dyDescent="0.25"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</row>
  </sheetData>
  <sheetProtection algorithmName="SHA-512" hashValue="j8txFFdKn0kzDZj0nrIgG3CksAP8OvMkUJaPSxi/jhbXzW0TKzEUArqmfBg4MgJJTp6Z8hdLlUUUVq4zfv1NTg==" saltValue="liseDJaJtSLtBqxN0vkUyw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 J11:J28">
    <cfRule type="cellIs" dxfId="729" priority="23" operator="equal">
      <formula>0</formula>
    </cfRule>
  </conditionalFormatting>
  <conditionalFormatting sqref="K11:L28">
    <cfRule type="cellIs" dxfId="728" priority="22" operator="equal">
      <formula>0</formula>
    </cfRule>
  </conditionalFormatting>
  <conditionalFormatting sqref="D29:J30 D31:E31 J11:L28">
    <cfRule type="cellIs" dxfId="727" priority="21" operator="equal">
      <formula>0</formula>
    </cfRule>
  </conditionalFormatting>
  <conditionalFormatting sqref="I11">
    <cfRule type="cellIs" dxfId="726" priority="14" operator="equal">
      <formula>0</formula>
    </cfRule>
  </conditionalFormatting>
  <conditionalFormatting sqref="I11">
    <cfRule type="cellIs" dxfId="725" priority="13" operator="equal">
      <formula>0</formula>
    </cfRule>
  </conditionalFormatting>
  <conditionalFormatting sqref="H12:H28">
    <cfRule type="cellIs" dxfId="724" priority="20" operator="equal">
      <formula>0</formula>
    </cfRule>
  </conditionalFormatting>
  <conditionalFormatting sqref="H12:H28">
    <cfRule type="cellIs" dxfId="723" priority="19" operator="equal">
      <formula>0</formula>
    </cfRule>
  </conditionalFormatting>
  <conditionalFormatting sqref="H11:H28">
    <cfRule type="cellIs" dxfId="722" priority="16" operator="equal">
      <formula>0</formula>
    </cfRule>
  </conditionalFormatting>
  <conditionalFormatting sqref="H11:H28">
    <cfRule type="cellIs" dxfId="721" priority="15" operator="equal">
      <formula>0</formula>
    </cfRule>
  </conditionalFormatting>
  <conditionalFormatting sqref="I12:I28">
    <cfRule type="cellIs" dxfId="720" priority="18" operator="equal">
      <formula>0</formula>
    </cfRule>
  </conditionalFormatting>
  <conditionalFormatting sqref="I12:I28">
    <cfRule type="cellIs" dxfId="719" priority="17" operator="equal">
      <formula>0</formula>
    </cfRule>
  </conditionalFormatting>
  <conditionalFormatting sqref="K30 L31">
    <cfRule type="cellIs" dxfId="718" priority="12" operator="equal">
      <formula>0</formula>
    </cfRule>
  </conditionalFormatting>
  <conditionalFormatting sqref="K30 L31">
    <cfRule type="cellIs" dxfId="717" priority="11" operator="equal">
      <formula>0</formula>
    </cfRule>
  </conditionalFormatting>
  <conditionalFormatting sqref="M29">
    <cfRule type="cellIs" dxfId="716" priority="10" operator="equal">
      <formula>0</formula>
    </cfRule>
  </conditionalFormatting>
  <conditionalFormatting sqref="M29">
    <cfRule type="cellIs" dxfId="715" priority="9" operator="equal">
      <formula>0</formula>
    </cfRule>
  </conditionalFormatting>
  <conditionalFormatting sqref="M31">
    <cfRule type="cellIs" dxfId="714" priority="8" operator="equal">
      <formula>0</formula>
    </cfRule>
  </conditionalFormatting>
  <conditionalFormatting sqref="M31">
    <cfRule type="cellIs" dxfId="713" priority="7" operator="equal">
      <formula>0</formula>
    </cfRule>
  </conditionalFormatting>
  <conditionalFormatting sqref="C11:C28">
    <cfRule type="expression" dxfId="712" priority="6">
      <formula>AND($L$5&gt;10000,$A11="Ferien")</formula>
    </cfRule>
  </conditionalFormatting>
  <conditionalFormatting sqref="F31:K31">
    <cfRule type="cellIs" dxfId="711" priority="5" operator="equal">
      <formula>0</formula>
    </cfRule>
  </conditionalFormatting>
  <conditionalFormatting sqref="D18:N28 H11:N17">
    <cfRule type="expression" dxfId="710" priority="4" stopIfTrue="1">
      <formula>AND($L$5&gt;10000,$A11="Ferien")</formula>
    </cfRule>
  </conditionalFormatting>
  <conditionalFormatting sqref="D18:M28 H11:M17">
    <cfRule type="expression" dxfId="709" priority="3" stopIfTrue="1">
      <formula>AND($L$5&gt;10000,$A11="Ferien")</formula>
    </cfRule>
  </conditionalFormatting>
  <conditionalFormatting sqref="D11:G17">
    <cfRule type="expression" dxfId="708" priority="2" stopIfTrue="1">
      <formula>AND($L$5&gt;10000,$A11="Ferien")</formula>
    </cfRule>
  </conditionalFormatting>
  <conditionalFormatting sqref="D11:G17">
    <cfRule type="expression" dxfId="707" priority="1" stopIfTrue="1">
      <formula>AND($L$5&gt;10000,$A11="Ferien")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8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4"/>
  <dimension ref="A1:T69"/>
  <sheetViews>
    <sheetView view="pageLayout" topLeftCell="C4" zoomScaleNormal="100" workbookViewId="0">
      <selection activeCell="H21" sqref="H21 N6"/>
    </sheetView>
  </sheetViews>
  <sheetFormatPr baseColWidth="10" defaultColWidth="10.85546875" defaultRowHeight="15" x14ac:dyDescent="0.25"/>
  <cols>
    <col min="1" max="1" width="6" style="179" hidden="1" customWidth="1"/>
    <col min="2" max="2" width="29.85546875" style="149" hidden="1" customWidth="1"/>
    <col min="3" max="3" width="10.85546875" style="179"/>
    <col min="4" max="7" width="8.140625" style="179" customWidth="1"/>
    <col min="8" max="9" width="9.85546875" style="179" hidden="1" customWidth="1"/>
    <col min="10" max="10" width="7.5703125" style="179" customWidth="1"/>
    <col min="11" max="12" width="8.42578125" style="179" customWidth="1"/>
    <col min="13" max="13" width="13.140625" style="179" customWidth="1"/>
    <col min="14" max="14" width="9" style="179" customWidth="1"/>
    <col min="15" max="17" width="10.85546875" style="179"/>
    <col min="18" max="18" width="11.5703125" style="179" customWidth="1"/>
    <col min="19" max="19" width="10.85546875" style="179"/>
    <col min="20" max="20" width="2.85546875" style="179" bestFit="1" customWidth="1"/>
    <col min="21" max="21" width="7" style="179" customWidth="1"/>
    <col min="22" max="16384" width="10.85546875" style="17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80"/>
      <c r="P1" s="180"/>
      <c r="Q1" s="180"/>
      <c r="R1" s="180"/>
      <c r="S1" s="180"/>
      <c r="T1" s="180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2"/>
      <c r="Q2" s="2"/>
      <c r="R2" s="2"/>
      <c r="S2" s="2"/>
      <c r="T2" s="2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+Zusammenfassung!$C$19</f>
        <v>0</v>
      </c>
      <c r="E5" s="292"/>
      <c r="F5" s="292"/>
      <c r="G5" s="292"/>
      <c r="H5" s="292"/>
      <c r="I5" s="292"/>
      <c r="J5" s="292"/>
      <c r="K5" s="292"/>
      <c r="L5" s="304">
        <f>+Zusammenfassung!$B$19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+Zusammenfassung!$D$19&amp;"; "&amp;+Zusammenfassung!$E$19&amp;" "&amp;+Zusammenfassung!$F$19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IF(+Zusammenfassung!$Q$19="Schule eintragen",0,+Zusammenfassung!$Q$19)</f>
        <v>0</v>
      </c>
    </row>
    <row r="7" spans="1:20" ht="23.45" customHeight="1" thickBot="1" x14ac:dyDescent="0.3">
      <c r="B7" s="150"/>
      <c r="C7" s="57" t="s">
        <v>49</v>
      </c>
      <c r="D7" s="293">
        <f>+Zusammenfassung!$G$19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Daten'!C6:G13,4,FALSE)))</f>
        <v>0</v>
      </c>
    </row>
    <row r="8" spans="1:20" s="181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314" t="s">
        <v>38</v>
      </c>
      <c r="E9" s="314"/>
      <c r="F9" s="314"/>
      <c r="G9" s="314"/>
      <c r="H9" s="298" t="s">
        <v>39</v>
      </c>
      <c r="I9" s="299"/>
      <c r="J9" s="315" t="s">
        <v>37</v>
      </c>
      <c r="K9" s="316"/>
      <c r="L9" s="316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82" t="s">
        <v>5</v>
      </c>
      <c r="E10" s="182" t="s">
        <v>12</v>
      </c>
      <c r="F10" s="182" t="s">
        <v>5</v>
      </c>
      <c r="G10" s="182" t="s">
        <v>12</v>
      </c>
      <c r="H10" s="158" t="s">
        <v>11</v>
      </c>
      <c r="I10" s="159" t="s">
        <v>10</v>
      </c>
      <c r="J10" s="183" t="s">
        <v>11</v>
      </c>
      <c r="K10" s="184" t="s">
        <v>10</v>
      </c>
      <c r="L10" s="317"/>
      <c r="M10" s="312"/>
      <c r="N10" s="313"/>
    </row>
    <row r="11" spans="1:20" x14ac:dyDescent="0.25">
      <c r="A11" s="17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3" t="e">
        <f>IF($N$6=0,0,+ROUNDDOWN(D11/$N$6,0)*$N$6+ROUNDDOWN(E11/$N$6,0)*$N$6)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85">
        <f>IFERROR((H11/$N$6),0)</f>
        <v>0</v>
      </c>
      <c r="K11" s="186" t="str">
        <f>IF(+I11/'allg. Daten'!$D$21=0,"",+I11/'allg. Daten'!$D$21)</f>
        <v/>
      </c>
      <c r="L11" s="187">
        <f>+IFERROR(J11+K11,MAX(J11,K11))</f>
        <v>0</v>
      </c>
      <c r="M11" s="135"/>
      <c r="N11" s="167" t="s">
        <v>3</v>
      </c>
    </row>
    <row r="12" spans="1:20" x14ac:dyDescent="0.25">
      <c r="A12" s="17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3" t="e">
        <f t="shared" ref="H12:H28" si="0">IF($N$6=0,0,+ROUNDDOWN(D12/$N$6,0)*$N$6+ROUNDDOWN(E12/$N$6,0)*$N$6)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85">
        <f t="shared" ref="J12:J28" si="1">IFERROR((H12/$N$6),0)</f>
        <v>0</v>
      </c>
      <c r="K12" s="186" t="str">
        <f>IF(+I12/'allg. Daten'!$D$21=0,"",+I12/'allg. Daten'!$D$21)</f>
        <v/>
      </c>
      <c r="L12" s="187">
        <f t="shared" ref="L12:L28" si="2">+IFERROR(J12+K12,MAX(J12,K12))</f>
        <v>0</v>
      </c>
      <c r="M12" s="135"/>
      <c r="N12" s="167" t="s">
        <v>3</v>
      </c>
    </row>
    <row r="13" spans="1:20" x14ac:dyDescent="0.25">
      <c r="A13" s="17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3" t="e">
        <f t="shared" si="0"/>
        <v>#DIV/0!</v>
      </c>
      <c r="I13" s="163">
        <f>+ROUNDDOWN(F13/'allg. Daten'!$D$21,0)*'allg. Daten'!$D$21+ROUNDDOWN(G13/'allg. Daten'!$D$22,0)*'allg. Daten'!$D$22</f>
        <v>0</v>
      </c>
      <c r="J13" s="185">
        <f t="shared" si="1"/>
        <v>0</v>
      </c>
      <c r="K13" s="186" t="str">
        <f>IF(+I13/'allg. Daten'!$D$21=0,"",+I13/'allg. Daten'!$D$21)</f>
        <v/>
      </c>
      <c r="L13" s="187">
        <f t="shared" si="2"/>
        <v>0</v>
      </c>
      <c r="M13" s="135"/>
      <c r="N13" s="167" t="s">
        <v>3</v>
      </c>
    </row>
    <row r="14" spans="1:20" x14ac:dyDescent="0.25">
      <c r="A14" s="17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3" t="e">
        <f t="shared" si="0"/>
        <v>#DIV/0!</v>
      </c>
      <c r="I14" s="163">
        <f>+ROUNDDOWN(F14/'allg. Daten'!$D$21,0)*'allg. Daten'!$D$21+ROUNDDOWN(G14/'allg. Daten'!$D$22,0)*'allg. Daten'!$D$22</f>
        <v>0</v>
      </c>
      <c r="J14" s="185">
        <f t="shared" si="1"/>
        <v>0</v>
      </c>
      <c r="K14" s="186" t="str">
        <f>IF(+I14/'allg. Daten'!$D$21=0,"",+I14/'allg. Daten'!$D$21)</f>
        <v/>
      </c>
      <c r="L14" s="187">
        <f t="shared" si="2"/>
        <v>0</v>
      </c>
      <c r="M14" s="135"/>
      <c r="N14" s="167" t="s">
        <v>3</v>
      </c>
    </row>
    <row r="15" spans="1:20" x14ac:dyDescent="0.25">
      <c r="A15" s="17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3" t="e">
        <f t="shared" si="0"/>
        <v>#DIV/0!</v>
      </c>
      <c r="I15" s="163">
        <f>+ROUNDDOWN(F15/'allg. Daten'!$D$21,0)*'allg. Daten'!$D$21+ROUNDDOWN(G15/'allg. Daten'!$D$22,0)*'allg. Daten'!$D$22</f>
        <v>0</v>
      </c>
      <c r="J15" s="185">
        <f t="shared" si="1"/>
        <v>0</v>
      </c>
      <c r="K15" s="186" t="str">
        <f>IF(+I15/'allg. Daten'!$D$21=0,"",+I15/'allg. Daten'!$D$21)</f>
        <v/>
      </c>
      <c r="L15" s="187">
        <f t="shared" si="2"/>
        <v>0</v>
      </c>
      <c r="M15" s="135"/>
      <c r="N15" s="167" t="s">
        <v>3</v>
      </c>
    </row>
    <row r="16" spans="1:20" x14ac:dyDescent="0.25">
      <c r="A16" s="17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3" t="e">
        <f t="shared" si="0"/>
        <v>#DIV/0!</v>
      </c>
      <c r="I16" s="163">
        <f>+ROUNDDOWN(F16/'allg. Daten'!$D$21,0)*'allg. Daten'!$D$21+ROUNDDOWN(G16/'allg. Daten'!$D$22,0)*'allg. Daten'!$D$22</f>
        <v>0</v>
      </c>
      <c r="J16" s="185">
        <f t="shared" si="1"/>
        <v>0</v>
      </c>
      <c r="K16" s="186" t="str">
        <f>IF(+I16/'allg. Daten'!$D$21=0,"",+I16/'allg. Daten'!$D$21)</f>
        <v/>
      </c>
      <c r="L16" s="187">
        <f t="shared" si="2"/>
        <v>0</v>
      </c>
      <c r="M16" s="135"/>
      <c r="N16" s="167" t="s">
        <v>3</v>
      </c>
    </row>
    <row r="17" spans="1:17" x14ac:dyDescent="0.25">
      <c r="A17" s="17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3" t="e">
        <f t="shared" si="0"/>
        <v>#DIV/0!</v>
      </c>
      <c r="I17" s="163">
        <f>+ROUNDDOWN(F17/'allg. Daten'!$D$21,0)*'allg. Daten'!$D$21+ROUNDDOWN(G17/'allg. Daten'!$D$22,0)*'allg. Daten'!$D$22</f>
        <v>0</v>
      </c>
      <c r="J17" s="185">
        <f t="shared" si="1"/>
        <v>0</v>
      </c>
      <c r="K17" s="186" t="str">
        <f>IF(+I17/'allg. Daten'!$D$21=0,"",+I17/'allg. Daten'!$D$21)</f>
        <v/>
      </c>
      <c r="L17" s="187">
        <f t="shared" si="2"/>
        <v>0</v>
      </c>
      <c r="M17" s="135"/>
      <c r="N17" s="167" t="s">
        <v>3</v>
      </c>
    </row>
    <row r="18" spans="1:17" x14ac:dyDescent="0.25">
      <c r="A18" s="17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3" t="e">
        <f t="shared" si="0"/>
        <v>#DIV/0!</v>
      </c>
      <c r="I18" s="163">
        <f>+ROUNDDOWN(F18/'allg. Daten'!$D$21,0)*'allg. Daten'!$D$21+ROUNDDOWN(G18/'allg. Daten'!$D$22,0)*'allg. Daten'!$D$22</f>
        <v>0</v>
      </c>
      <c r="J18" s="185">
        <f t="shared" si="1"/>
        <v>0</v>
      </c>
      <c r="K18" s="186" t="str">
        <f>IF(+I18/'allg. Daten'!$D$21=0,"",+I18/'allg. Daten'!$D$21)</f>
        <v/>
      </c>
      <c r="L18" s="187">
        <f t="shared" si="2"/>
        <v>0</v>
      </c>
      <c r="M18" s="135"/>
      <c r="N18" s="167" t="s">
        <v>3</v>
      </c>
    </row>
    <row r="19" spans="1:17" x14ac:dyDescent="0.25">
      <c r="A19" s="17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3" t="e">
        <f t="shared" si="0"/>
        <v>#DIV/0!</v>
      </c>
      <c r="I19" s="163">
        <f>+ROUNDDOWN(F19/'allg. Daten'!$D$21,0)*'allg. Daten'!$D$21+ROUNDDOWN(G19/'allg. Daten'!$D$22,0)*'allg. Daten'!$D$22</f>
        <v>0</v>
      </c>
      <c r="J19" s="185">
        <f t="shared" si="1"/>
        <v>0</v>
      </c>
      <c r="K19" s="186" t="str">
        <f>IF(+I19/'allg. Daten'!$D$21=0,"",+I19/'allg. Daten'!$D$21)</f>
        <v/>
      </c>
      <c r="L19" s="187">
        <f t="shared" si="2"/>
        <v>0</v>
      </c>
      <c r="M19" s="135"/>
      <c r="N19" s="167" t="s">
        <v>3</v>
      </c>
    </row>
    <row r="20" spans="1:17" x14ac:dyDescent="0.25">
      <c r="A20" s="17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3" t="e">
        <f t="shared" si="0"/>
        <v>#DIV/0!</v>
      </c>
      <c r="I20" s="163">
        <f>+ROUNDDOWN(F20/'allg. Daten'!$D$21,0)*'allg. Daten'!$D$21+ROUNDDOWN(G20/'allg. Daten'!$D$22,0)*'allg. Daten'!$D$22</f>
        <v>0</v>
      </c>
      <c r="J20" s="185">
        <f t="shared" si="1"/>
        <v>0</v>
      </c>
      <c r="K20" s="186" t="str">
        <f>IF(+I20/'allg. Daten'!$D$21=0,"",+I20/'allg. Daten'!$D$21)</f>
        <v/>
      </c>
      <c r="L20" s="187">
        <f t="shared" si="2"/>
        <v>0</v>
      </c>
      <c r="M20" s="135"/>
      <c r="N20" s="167" t="s">
        <v>3</v>
      </c>
    </row>
    <row r="21" spans="1:17" x14ac:dyDescent="0.25">
      <c r="A21" s="17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3" t="e">
        <f t="shared" si="0"/>
        <v>#DIV/0!</v>
      </c>
      <c r="I21" s="163">
        <f>+ROUNDDOWN(F21/'allg. Daten'!$D$21,0)*'allg. Daten'!$D$21+ROUNDDOWN(G21/'allg. Daten'!$D$22,0)*'allg. Daten'!$D$22</f>
        <v>0</v>
      </c>
      <c r="J21" s="185">
        <f t="shared" si="1"/>
        <v>0</v>
      </c>
      <c r="K21" s="186" t="str">
        <f>IF(+I21/'allg. Daten'!$D$21=0,"",+I21/'allg. Daten'!$D$21)</f>
        <v/>
      </c>
      <c r="L21" s="187">
        <f t="shared" si="2"/>
        <v>0</v>
      </c>
      <c r="M21" s="135"/>
      <c r="N21" s="167" t="s">
        <v>3</v>
      </c>
    </row>
    <row r="22" spans="1:17" x14ac:dyDescent="0.25">
      <c r="A22" s="17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3" t="e">
        <f t="shared" si="0"/>
        <v>#DIV/0!</v>
      </c>
      <c r="I22" s="163">
        <f>+ROUNDDOWN(F22/'allg. Daten'!$D$21,0)*'allg. Daten'!$D$21+ROUNDDOWN(G22/'allg. Daten'!$D$22,0)*'allg. Daten'!$D$22</f>
        <v>0</v>
      </c>
      <c r="J22" s="185">
        <f t="shared" si="1"/>
        <v>0</v>
      </c>
      <c r="K22" s="186" t="str">
        <f>IF(+I22/'allg. Daten'!$D$21=0,"",+I22/'allg. Daten'!$D$21)</f>
        <v/>
      </c>
      <c r="L22" s="187">
        <f t="shared" si="2"/>
        <v>0</v>
      </c>
      <c r="M22" s="135"/>
      <c r="N22" s="167" t="s">
        <v>3</v>
      </c>
    </row>
    <row r="23" spans="1:17" x14ac:dyDescent="0.25">
      <c r="A23" s="17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3" t="e">
        <f t="shared" si="0"/>
        <v>#DIV/0!</v>
      </c>
      <c r="I23" s="163">
        <f>+ROUNDDOWN(F23/'allg. Daten'!$D$21,0)*'allg. Daten'!$D$21+ROUNDDOWN(G23/'allg. Daten'!$D$22,0)*'allg. Daten'!$D$22</f>
        <v>0</v>
      </c>
      <c r="J23" s="185">
        <f t="shared" si="1"/>
        <v>0</v>
      </c>
      <c r="K23" s="186" t="str">
        <f>IF(+I23/'allg. Daten'!$D$21=0,"",+I23/'allg. Daten'!$D$21)</f>
        <v/>
      </c>
      <c r="L23" s="187">
        <f t="shared" si="2"/>
        <v>0</v>
      </c>
      <c r="M23" s="135"/>
      <c r="N23" s="167" t="s">
        <v>3</v>
      </c>
    </row>
    <row r="24" spans="1:17" x14ac:dyDescent="0.25">
      <c r="A24" s="17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3" t="e">
        <f t="shared" si="0"/>
        <v>#DIV/0!</v>
      </c>
      <c r="I24" s="163">
        <f>+ROUNDDOWN(F24/'allg. Daten'!$D$21,0)*'allg. Daten'!$D$21+ROUNDDOWN(G24/'allg. Daten'!$D$22,0)*'allg. Daten'!$D$22</f>
        <v>0</v>
      </c>
      <c r="J24" s="185">
        <f t="shared" si="1"/>
        <v>0</v>
      </c>
      <c r="K24" s="186" t="str">
        <f>IF(+I24/'allg. Daten'!$D$21=0,"",+I24/'allg. Daten'!$D$21)</f>
        <v/>
      </c>
      <c r="L24" s="187">
        <f t="shared" si="2"/>
        <v>0</v>
      </c>
      <c r="M24" s="135"/>
      <c r="N24" s="167" t="s">
        <v>3</v>
      </c>
    </row>
    <row r="25" spans="1:17" x14ac:dyDescent="0.25">
      <c r="A25" s="17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3" t="e">
        <f t="shared" si="0"/>
        <v>#DIV/0!</v>
      </c>
      <c r="I25" s="163">
        <f>+ROUNDDOWN(F25/'allg. Daten'!$D$21,0)*'allg. Daten'!$D$21+ROUNDDOWN(G25/'allg. Daten'!$D$22,0)*'allg. Daten'!$D$22</f>
        <v>0</v>
      </c>
      <c r="J25" s="185">
        <f t="shared" si="1"/>
        <v>0</v>
      </c>
      <c r="K25" s="186" t="str">
        <f>IF(+I25/'allg. Daten'!$D$21=0,"",+I25/'allg. Daten'!$D$21)</f>
        <v/>
      </c>
      <c r="L25" s="187">
        <f t="shared" si="2"/>
        <v>0</v>
      </c>
      <c r="M25" s="135"/>
      <c r="N25" s="167" t="s">
        <v>3</v>
      </c>
    </row>
    <row r="26" spans="1:17" x14ac:dyDescent="0.25">
      <c r="A26" s="17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3" t="e">
        <f t="shared" si="0"/>
        <v>#DIV/0!</v>
      </c>
      <c r="I26" s="163">
        <f>+ROUNDDOWN(F26/'allg. Daten'!$D$21,0)*'allg. Daten'!$D$21+ROUNDDOWN(G26/'allg. Daten'!$D$22,0)*'allg. Daten'!$D$22</f>
        <v>0</v>
      </c>
      <c r="J26" s="185">
        <f t="shared" si="1"/>
        <v>0</v>
      </c>
      <c r="K26" s="186" t="str">
        <f>IF(+I26/'allg. Daten'!$D$21=0,"",+I26/'allg. Daten'!$D$21)</f>
        <v/>
      </c>
      <c r="L26" s="187">
        <f t="shared" si="2"/>
        <v>0</v>
      </c>
      <c r="M26" s="135"/>
      <c r="N26" s="167" t="s">
        <v>3</v>
      </c>
    </row>
    <row r="27" spans="1:17" x14ac:dyDescent="0.25">
      <c r="A27" s="17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3" t="e">
        <f t="shared" si="0"/>
        <v>#DIV/0!</v>
      </c>
      <c r="I27" s="163">
        <f>+ROUNDDOWN(F27/'allg. Daten'!$D$21,0)*'allg. Daten'!$D$21+ROUNDDOWN(G27/'allg. Daten'!$D$22,0)*'allg. Daten'!$D$22</f>
        <v>0</v>
      </c>
      <c r="J27" s="185">
        <f t="shared" si="1"/>
        <v>0</v>
      </c>
      <c r="K27" s="186" t="str">
        <f>IF(+I27/'allg. Daten'!$D$21=0,"",+I27/'allg. Daten'!$D$21)</f>
        <v/>
      </c>
      <c r="L27" s="187">
        <f t="shared" si="2"/>
        <v>0</v>
      </c>
      <c r="M27" s="135"/>
      <c r="N27" s="167" t="s">
        <v>3</v>
      </c>
    </row>
    <row r="28" spans="1:17" ht="15.75" thickBot="1" x14ac:dyDescent="0.3">
      <c r="A28" s="17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3" t="e">
        <f t="shared" si="0"/>
        <v>#DIV/0!</v>
      </c>
      <c r="I28" s="169">
        <f>+ROUNDDOWN(F28/'allg. Daten'!$D$21,0)*'allg. Daten'!$D$21+ROUNDDOWN(G28/'allg. Daten'!$D$22,0)*'allg. Daten'!$D$22</f>
        <v>0</v>
      </c>
      <c r="J28" s="185">
        <f t="shared" si="1"/>
        <v>0</v>
      </c>
      <c r="K28" s="186" t="str">
        <f>IF(+I28/'allg. Daten'!$D$21=0,"",+I28/'allg. Daten'!$D$21)</f>
        <v/>
      </c>
      <c r="L28" s="187">
        <f t="shared" si="2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5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88" t="s">
        <v>57</v>
      </c>
      <c r="D31" s="189"/>
      <c r="E31" s="189"/>
      <c r="F31" s="189"/>
      <c r="G31" s="189"/>
      <c r="H31" s="189"/>
      <c r="I31" s="189"/>
      <c r="J31" s="189"/>
      <c r="K31" s="189"/>
      <c r="L31" s="190">
        <f>+J29+K30</f>
        <v>0</v>
      </c>
      <c r="M31" s="190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P32" s="181"/>
      <c r="Q32" s="191"/>
    </row>
    <row r="33" spans="1:16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  <c r="P33" s="181"/>
    </row>
    <row r="34" spans="1:16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  <c r="P34" s="181"/>
    </row>
    <row r="35" spans="1:16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  <c r="P35" s="181"/>
    </row>
    <row r="36" spans="1:16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  <c r="P36" s="181"/>
    </row>
    <row r="37" spans="1:16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81"/>
    </row>
    <row r="38" spans="1:16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  <c r="P38" s="181"/>
    </row>
    <row r="39" spans="1:16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  <c r="P39" s="181"/>
    </row>
    <row r="40" spans="1:16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  <c r="P40" s="181"/>
    </row>
    <row r="41" spans="1:16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  <c r="P41" s="181"/>
    </row>
    <row r="42" spans="1:16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  <c r="P42" s="181"/>
    </row>
    <row r="43" spans="1:16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  <c r="P43" s="181"/>
    </row>
    <row r="44" spans="1:16" x14ac:dyDescent="0.25">
      <c r="A44" s="181"/>
      <c r="B44" s="155"/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  <c r="P44" s="181"/>
    </row>
    <row r="45" spans="1:16" s="181" customFormat="1" x14ac:dyDescent="0.25">
      <c r="B45" s="155"/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1:16" s="181" customFormat="1" x14ac:dyDescent="0.25">
      <c r="B46" s="155"/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1:16" s="181" customFormat="1" x14ac:dyDescent="0.25">
      <c r="B47" s="155"/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1:16" s="181" customFormat="1" ht="7.5" customHeight="1" x14ac:dyDescent="0.25">
      <c r="B48" s="155"/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1:16" s="181" customFormat="1" x14ac:dyDescent="0.25">
      <c r="B49" s="155"/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1:16" s="181" customFormat="1" x14ac:dyDescent="0.25">
      <c r="B50" s="155"/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1:16" s="181" customFormat="1" x14ac:dyDescent="0.25">
      <c r="B51" s="155"/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1:16" s="181" customFormat="1" x14ac:dyDescent="0.25">
      <c r="B52" s="155"/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1:16" s="181" customFormat="1" ht="15.75" customHeight="1" x14ac:dyDescent="0.25">
      <c r="B53" s="155"/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1:16" s="181" customFormat="1" x14ac:dyDescent="0.25">
      <c r="B54" s="155"/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1:16" s="181" customFormat="1" x14ac:dyDescent="0.25">
      <c r="B55" s="155"/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1:16" s="181" customFormat="1" x14ac:dyDescent="0.25">
      <c r="B56" s="155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1:16" s="181" customFormat="1" x14ac:dyDescent="0.25">
      <c r="B57" s="155"/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1:16" s="181" customFormat="1" x14ac:dyDescent="0.25">
      <c r="B58" s="155"/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1:16" s="181" customFormat="1" x14ac:dyDescent="0.25">
      <c r="B59" s="155"/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1:16" s="181" customFormat="1" ht="15.75" customHeight="1" x14ac:dyDescent="0.25">
      <c r="B60" s="155"/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1:16" x14ac:dyDescent="0.25">
      <c r="A61" s="181"/>
      <c r="B61" s="155"/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  <c r="P61" s="181"/>
    </row>
    <row r="62" spans="1:16" x14ac:dyDescent="0.25">
      <c r="A62" s="181"/>
      <c r="B62" s="155"/>
      <c r="P62" s="181"/>
    </row>
    <row r="63" spans="1:16" x14ac:dyDescent="0.25">
      <c r="P63" s="181"/>
    </row>
    <row r="64" spans="1:16" x14ac:dyDescent="0.25">
      <c r="P64" s="181"/>
    </row>
    <row r="65" spans="3:16" x14ac:dyDescent="0.25"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</row>
    <row r="66" spans="3:16" x14ac:dyDescent="0.25"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</row>
    <row r="67" spans="3:16" x14ac:dyDescent="0.25"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</row>
    <row r="68" spans="3:16" x14ac:dyDescent="0.25"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</row>
    <row r="69" spans="3:16" x14ac:dyDescent="0.25"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</row>
  </sheetData>
  <sheetProtection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">
    <cfRule type="cellIs" dxfId="706" priority="29" operator="equal">
      <formula>0</formula>
    </cfRule>
  </conditionalFormatting>
  <conditionalFormatting sqref="D29:J30 D31:E31">
    <cfRule type="cellIs" dxfId="705" priority="28" operator="equal">
      <formula>0</formula>
    </cfRule>
  </conditionalFormatting>
  <conditionalFormatting sqref="K30 L31">
    <cfRule type="cellIs" dxfId="704" priority="27" operator="equal">
      <formula>0</formula>
    </cfRule>
  </conditionalFormatting>
  <conditionalFormatting sqref="K30 L31">
    <cfRule type="cellIs" dxfId="703" priority="26" operator="equal">
      <formula>0</formula>
    </cfRule>
  </conditionalFormatting>
  <conditionalFormatting sqref="M29">
    <cfRule type="cellIs" dxfId="702" priority="25" operator="equal">
      <formula>0</formula>
    </cfRule>
  </conditionalFormatting>
  <conditionalFormatting sqref="M29">
    <cfRule type="cellIs" dxfId="701" priority="24" operator="equal">
      <formula>0</formula>
    </cfRule>
  </conditionalFormatting>
  <conditionalFormatting sqref="M31">
    <cfRule type="cellIs" dxfId="700" priority="23" operator="equal">
      <formula>0</formula>
    </cfRule>
  </conditionalFormatting>
  <conditionalFormatting sqref="M31">
    <cfRule type="cellIs" dxfId="699" priority="22" operator="equal">
      <formula>0</formula>
    </cfRule>
  </conditionalFormatting>
  <conditionalFormatting sqref="F31:K31">
    <cfRule type="cellIs" dxfId="698" priority="21" operator="equal">
      <formula>0</formula>
    </cfRule>
  </conditionalFormatting>
  <conditionalFormatting sqref="J11:J28">
    <cfRule type="cellIs" dxfId="697" priority="20" operator="equal">
      <formula>0</formula>
    </cfRule>
  </conditionalFormatting>
  <conditionalFormatting sqref="K11:L28">
    <cfRule type="cellIs" dxfId="696" priority="19" operator="equal">
      <formula>0</formula>
    </cfRule>
  </conditionalFormatting>
  <conditionalFormatting sqref="J11:L28">
    <cfRule type="cellIs" dxfId="695" priority="18" operator="equal">
      <formula>0</formula>
    </cfRule>
  </conditionalFormatting>
  <conditionalFormatting sqref="I11">
    <cfRule type="cellIs" dxfId="694" priority="11" operator="equal">
      <formula>0</formula>
    </cfRule>
  </conditionalFormatting>
  <conditionalFormatting sqref="I11">
    <cfRule type="cellIs" dxfId="693" priority="10" operator="equal">
      <formula>0</formula>
    </cfRule>
  </conditionalFormatting>
  <conditionalFormatting sqref="H12:H28">
    <cfRule type="cellIs" dxfId="692" priority="17" operator="equal">
      <formula>0</formula>
    </cfRule>
  </conditionalFormatting>
  <conditionalFormatting sqref="H12:H28">
    <cfRule type="cellIs" dxfId="691" priority="16" operator="equal">
      <formula>0</formula>
    </cfRule>
  </conditionalFormatting>
  <conditionalFormatting sqref="H11:H28">
    <cfRule type="cellIs" dxfId="690" priority="13" operator="equal">
      <formula>0</formula>
    </cfRule>
  </conditionalFormatting>
  <conditionalFormatting sqref="H11:H28">
    <cfRule type="cellIs" dxfId="689" priority="12" operator="equal">
      <formula>0</formula>
    </cfRule>
  </conditionalFormatting>
  <conditionalFormatting sqref="I12:I28">
    <cfRule type="cellIs" dxfId="688" priority="15" operator="equal">
      <formula>0</formula>
    </cfRule>
  </conditionalFormatting>
  <conditionalFormatting sqref="I12:I28">
    <cfRule type="cellIs" dxfId="687" priority="14" operator="equal">
      <formula>0</formula>
    </cfRule>
  </conditionalFormatting>
  <conditionalFormatting sqref="C11:C28">
    <cfRule type="expression" dxfId="686" priority="9">
      <formula>AND($L$5&gt;10000,$A11="Ferien")</formula>
    </cfRule>
  </conditionalFormatting>
  <conditionalFormatting sqref="D19:N28 H11:N17 H18:L18 N18">
    <cfRule type="expression" dxfId="685" priority="8" stopIfTrue="1">
      <formula>AND($L$5&gt;10000,$A11="Ferien")</formula>
    </cfRule>
  </conditionalFormatting>
  <conditionalFormatting sqref="D19:M28 H11:M17 H18:L18">
    <cfRule type="expression" dxfId="684" priority="7" stopIfTrue="1">
      <formula>AND($L$5&gt;10000,$A11="Ferien")</formula>
    </cfRule>
  </conditionalFormatting>
  <conditionalFormatting sqref="D18:G18">
    <cfRule type="expression" dxfId="683" priority="6" stopIfTrue="1">
      <formula>AND($L$5&gt;10000,$A18="Ferien")</formula>
    </cfRule>
  </conditionalFormatting>
  <conditionalFormatting sqref="D18:G18">
    <cfRule type="expression" dxfId="682" priority="5" stopIfTrue="1">
      <formula>AND($L$5&gt;10000,$A18="Ferien")</formula>
    </cfRule>
  </conditionalFormatting>
  <conditionalFormatting sqref="M18">
    <cfRule type="expression" dxfId="681" priority="4" stopIfTrue="1">
      <formula>AND($L$5&gt;10000,$A18="Ferien")</formula>
    </cfRule>
  </conditionalFormatting>
  <conditionalFormatting sqref="M18">
    <cfRule type="expression" dxfId="680" priority="3" stopIfTrue="1">
      <formula>AND($L$5&gt;10000,$A18="Ferien")</formula>
    </cfRule>
  </conditionalFormatting>
  <conditionalFormatting sqref="D11:G17">
    <cfRule type="expression" dxfId="679" priority="2" stopIfTrue="1">
      <formula>AND($L$5&gt;10000,$A11="Ferien")</formula>
    </cfRule>
  </conditionalFormatting>
  <conditionalFormatting sqref="D11:G17">
    <cfRule type="expression" dxfId="678" priority="1" stopIfTrue="1">
      <formula>AND($L$5&gt;10000,$A11="Ferien")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2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5"/>
  <dimension ref="A1:T62"/>
  <sheetViews>
    <sheetView view="pageLayout" topLeftCell="C13" zoomScaleNormal="70" workbookViewId="0">
      <selection activeCell="O27" sqref="O27"/>
    </sheetView>
  </sheetViews>
  <sheetFormatPr baseColWidth="10" defaultColWidth="11.42578125" defaultRowHeight="15" x14ac:dyDescent="0.25"/>
  <cols>
    <col min="1" max="1" width="6" style="149" hidden="1" customWidth="1"/>
    <col min="2" max="2" width="29.85546875" style="149" hidden="1" customWidth="1"/>
    <col min="3" max="3" width="11.42578125" style="149"/>
    <col min="4" max="7" width="8.140625" style="149" customWidth="1"/>
    <col min="8" max="9" width="9.85546875" style="149" hidden="1" customWidth="1"/>
    <col min="10" max="10" width="7.5703125" style="149" customWidth="1"/>
    <col min="11" max="12" width="8.42578125" style="149" customWidth="1"/>
    <col min="13" max="13" width="13.140625" style="149" customWidth="1"/>
    <col min="14" max="14" width="9" style="149" customWidth="1"/>
    <col min="15" max="17" width="11.42578125" style="149"/>
    <col min="18" max="18" width="11.5703125" style="149" customWidth="1"/>
    <col min="19" max="19" width="11.42578125" style="149"/>
    <col min="20" max="20" width="2.85546875" style="149" bestFit="1" customWidth="1"/>
    <col min="21" max="21" width="7" style="149" customWidth="1"/>
    <col min="22" max="16384" width="11.42578125" style="14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54"/>
      <c r="P1" s="154"/>
      <c r="Q1" s="154"/>
      <c r="R1" s="154"/>
      <c r="S1" s="154"/>
      <c r="T1" s="154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137"/>
      <c r="Q2" s="137"/>
      <c r="R2" s="137"/>
      <c r="S2" s="137"/>
      <c r="T2" s="137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+Zusammenfassung!$C$20</f>
        <v>0</v>
      </c>
      <c r="E5" s="292"/>
      <c r="F5" s="292"/>
      <c r="G5" s="292"/>
      <c r="H5" s="292"/>
      <c r="I5" s="292"/>
      <c r="J5" s="292"/>
      <c r="K5" s="292"/>
      <c r="L5" s="304">
        <f>+Zusammenfassung!$B$20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+Zusammenfassung!$D$20&amp;"; "&amp;+Zusammenfassung!$E$20&amp;" "&amp;+Zusammenfassung!$F$20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IF(+Zusammenfassung!$Q$20="Schule eintragen",0,+Zusammenfassung!$Q$20)</f>
        <v>0</v>
      </c>
    </row>
    <row r="7" spans="1:20" ht="23.45" customHeight="1" thickBot="1" x14ac:dyDescent="0.3">
      <c r="B7" s="150"/>
      <c r="C7" s="57" t="s">
        <v>49</v>
      </c>
      <c r="D7" s="293">
        <f>+Zusammenfassung!$G$20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Daten'!$C$6:$G$13,4,FALSE)))</f>
        <v>0</v>
      </c>
    </row>
    <row r="8" spans="1:20" s="155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297" t="s">
        <v>38</v>
      </c>
      <c r="E9" s="297"/>
      <c r="F9" s="297"/>
      <c r="G9" s="297"/>
      <c r="H9" s="298" t="s">
        <v>39</v>
      </c>
      <c r="I9" s="299"/>
      <c r="J9" s="300" t="s">
        <v>37</v>
      </c>
      <c r="K9" s="301"/>
      <c r="L9" s="301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57" t="s">
        <v>5</v>
      </c>
      <c r="E10" s="157" t="s">
        <v>12</v>
      </c>
      <c r="F10" s="157" t="s">
        <v>5</v>
      </c>
      <c r="G10" s="157" t="s">
        <v>12</v>
      </c>
      <c r="H10" s="158" t="s">
        <v>11</v>
      </c>
      <c r="I10" s="159" t="s">
        <v>10</v>
      </c>
      <c r="J10" s="160" t="s">
        <v>11</v>
      </c>
      <c r="K10" s="157" t="s">
        <v>10</v>
      </c>
      <c r="L10" s="302"/>
      <c r="M10" s="312"/>
      <c r="N10" s="313"/>
    </row>
    <row r="11" spans="1:20" x14ac:dyDescent="0.25">
      <c r="A11" s="14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2" t="e">
        <f>+IF($N$6=0,0,ROUNDDOWN(D11/$N$6,0)*$N$6+ROUNDDOWN(E11/$N$6,0)*$N$6)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64">
        <f>IFERROR((H11/$N$6),0)</f>
        <v>0</v>
      </c>
      <c r="K11" s="165" t="str">
        <f>IF(+I11/'allg. Daten'!$D$21=0,"",+I11/'allg. Daten'!$D$21)</f>
        <v/>
      </c>
      <c r="L11" s="166">
        <f>+IFERROR(J11+K11,MAX(J11,K11))</f>
        <v>0</v>
      </c>
      <c r="M11" s="135"/>
      <c r="N11" s="167" t="s">
        <v>3</v>
      </c>
    </row>
    <row r="12" spans="1:20" x14ac:dyDescent="0.25">
      <c r="A12" s="14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2" t="e">
        <f>+IF($N$6=0,0,ROUNDDOWN(D12/$N$6,0)*$N$6+ROUNDDOWN(E12/$N$6,0)*$N$6)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64">
        <f t="shared" ref="J12:J28" si="0">IFERROR((H12/$N$6),0)</f>
        <v>0</v>
      </c>
      <c r="K12" s="165" t="str">
        <f>IF(+I12/'allg. Daten'!$D$21=0,"",+I12/'allg. Daten'!$D$21)</f>
        <v/>
      </c>
      <c r="L12" s="166">
        <f t="shared" ref="L12:L28" si="1">+IFERROR(J12+K12,MAX(J12,K12))</f>
        <v>0</v>
      </c>
      <c r="M12" s="135"/>
      <c r="N12" s="167" t="s">
        <v>3</v>
      </c>
    </row>
    <row r="13" spans="1:20" x14ac:dyDescent="0.25">
      <c r="A13" s="14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2" t="e">
        <f t="shared" ref="H13:H28" si="2">+IF($N$6=0,0,ROUNDDOWN(D13/$N$6,0)*$N$6+ROUNDDOWN(E13/$N$6,0)*$N$6)</f>
        <v>#DIV/0!</v>
      </c>
      <c r="I13" s="163">
        <f>+ROUNDDOWN(F13/'allg. Daten'!$D$21,0)*'allg. Daten'!$D$21+ROUNDDOWN(G13/'allg. Daten'!$D$22,0)*'allg. Daten'!$D$22</f>
        <v>0</v>
      </c>
      <c r="J13" s="164">
        <f t="shared" si="0"/>
        <v>0</v>
      </c>
      <c r="K13" s="165" t="str">
        <f>IF(+I13/'allg. Daten'!$D$21=0,"",+I13/'allg. Daten'!$D$21)</f>
        <v/>
      </c>
      <c r="L13" s="166">
        <f t="shared" si="1"/>
        <v>0</v>
      </c>
      <c r="M13" s="135"/>
      <c r="N13" s="167" t="s">
        <v>3</v>
      </c>
    </row>
    <row r="14" spans="1:20" x14ac:dyDescent="0.25">
      <c r="A14" s="14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2" t="e">
        <f t="shared" si="2"/>
        <v>#DIV/0!</v>
      </c>
      <c r="I14" s="163">
        <f>+ROUNDDOWN(F14/'allg. Daten'!$D$21,0)*'allg. Daten'!$D$21+ROUNDDOWN(G14/'allg. Daten'!$D$22,0)*'allg. Daten'!$D$22</f>
        <v>0</v>
      </c>
      <c r="J14" s="164">
        <f t="shared" si="0"/>
        <v>0</v>
      </c>
      <c r="K14" s="165" t="str">
        <f>IF(+I14/'allg. Daten'!$D$21=0,"",+I14/'allg. Daten'!$D$21)</f>
        <v/>
      </c>
      <c r="L14" s="166">
        <f t="shared" si="1"/>
        <v>0</v>
      </c>
      <c r="M14" s="135"/>
      <c r="N14" s="167" t="s">
        <v>3</v>
      </c>
    </row>
    <row r="15" spans="1:20" x14ac:dyDescent="0.25">
      <c r="A15" s="14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2" t="e">
        <f t="shared" si="2"/>
        <v>#DIV/0!</v>
      </c>
      <c r="I15" s="163">
        <f>+ROUNDDOWN(F15/'allg. Daten'!$D$21,0)*'allg. Daten'!$D$21+ROUNDDOWN(G15/'allg. Daten'!$D$22,0)*'allg. Daten'!$D$22</f>
        <v>0</v>
      </c>
      <c r="J15" s="164">
        <f t="shared" si="0"/>
        <v>0</v>
      </c>
      <c r="K15" s="165" t="str">
        <f>IF(+I15/'allg. Daten'!$D$21=0,"",+I15/'allg. Daten'!$D$21)</f>
        <v/>
      </c>
      <c r="L15" s="166">
        <f t="shared" si="1"/>
        <v>0</v>
      </c>
      <c r="M15" s="135"/>
      <c r="N15" s="167" t="s">
        <v>3</v>
      </c>
    </row>
    <row r="16" spans="1:20" x14ac:dyDescent="0.25">
      <c r="A16" s="14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2" t="e">
        <f t="shared" si="2"/>
        <v>#DIV/0!</v>
      </c>
      <c r="I16" s="163">
        <f>+ROUNDDOWN(F16/'allg. Daten'!$D$21,0)*'allg. Daten'!$D$21+ROUNDDOWN(G16/'allg. Daten'!$D$22,0)*'allg. Daten'!$D$22</f>
        <v>0</v>
      </c>
      <c r="J16" s="164">
        <f t="shared" si="0"/>
        <v>0</v>
      </c>
      <c r="K16" s="165" t="str">
        <f>IF(+I16/'allg. Daten'!$D$21=0,"",+I16/'allg. Daten'!$D$21)</f>
        <v/>
      </c>
      <c r="L16" s="166">
        <f t="shared" si="1"/>
        <v>0</v>
      </c>
      <c r="M16" s="135"/>
      <c r="N16" s="167" t="s">
        <v>3</v>
      </c>
    </row>
    <row r="17" spans="1:17" x14ac:dyDescent="0.25">
      <c r="A17" s="14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2" t="e">
        <f t="shared" si="2"/>
        <v>#DIV/0!</v>
      </c>
      <c r="I17" s="163">
        <f>+ROUNDDOWN(F17/'allg. Daten'!$D$21,0)*'allg. Daten'!$D$21+ROUNDDOWN(G17/'allg. Daten'!$D$22,0)*'allg. Daten'!$D$22</f>
        <v>0</v>
      </c>
      <c r="J17" s="164">
        <f t="shared" si="0"/>
        <v>0</v>
      </c>
      <c r="K17" s="165" t="str">
        <f>IF(+I17/'allg. Daten'!$D$21=0,"",+I17/'allg. Daten'!$D$21)</f>
        <v/>
      </c>
      <c r="L17" s="166">
        <f t="shared" si="1"/>
        <v>0</v>
      </c>
      <c r="M17" s="135"/>
      <c r="N17" s="167" t="s">
        <v>3</v>
      </c>
    </row>
    <row r="18" spans="1:17" x14ac:dyDescent="0.25">
      <c r="A18" s="14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2" t="e">
        <f t="shared" si="2"/>
        <v>#DIV/0!</v>
      </c>
      <c r="I18" s="163">
        <f>+ROUNDDOWN(F18/'allg. Daten'!$D$21,0)*'allg. Daten'!$D$21+ROUNDDOWN(G18/'allg. Daten'!$D$22,0)*'allg. Daten'!$D$22</f>
        <v>0</v>
      </c>
      <c r="J18" s="164">
        <f t="shared" si="0"/>
        <v>0</v>
      </c>
      <c r="K18" s="165" t="str">
        <f>IF(+I18/'allg. Daten'!$D$21=0,"",+I18/'allg. Daten'!$D$21)</f>
        <v/>
      </c>
      <c r="L18" s="166">
        <f t="shared" si="1"/>
        <v>0</v>
      </c>
      <c r="M18" s="135"/>
      <c r="N18" s="167" t="s">
        <v>3</v>
      </c>
    </row>
    <row r="19" spans="1:17" x14ac:dyDescent="0.25">
      <c r="A19" s="14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2" t="e">
        <f t="shared" si="2"/>
        <v>#DIV/0!</v>
      </c>
      <c r="I19" s="163">
        <f>+ROUNDDOWN(F19/'allg. Daten'!$D$21,0)*'allg. Daten'!$D$21+ROUNDDOWN(G19/'allg. Daten'!$D$22,0)*'allg. Daten'!$D$22</f>
        <v>0</v>
      </c>
      <c r="J19" s="164">
        <f t="shared" si="0"/>
        <v>0</v>
      </c>
      <c r="K19" s="165" t="str">
        <f>IF(+I19/'allg. Daten'!$D$21=0,"",+I19/'allg. Daten'!$D$21)</f>
        <v/>
      </c>
      <c r="L19" s="166">
        <f t="shared" si="1"/>
        <v>0</v>
      </c>
      <c r="M19" s="135"/>
      <c r="N19" s="167" t="s">
        <v>3</v>
      </c>
    </row>
    <row r="20" spans="1:17" x14ac:dyDescent="0.25">
      <c r="A20" s="14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2" t="e">
        <f t="shared" si="2"/>
        <v>#DIV/0!</v>
      </c>
      <c r="I20" s="163">
        <f>+ROUNDDOWN(F20/'allg. Daten'!$D$21,0)*'allg. Daten'!$D$21+ROUNDDOWN(G20/'allg. Daten'!$D$22,0)*'allg. Daten'!$D$22</f>
        <v>0</v>
      </c>
      <c r="J20" s="164">
        <f t="shared" si="0"/>
        <v>0</v>
      </c>
      <c r="K20" s="165" t="str">
        <f>IF(+I20/'allg. Daten'!$D$21=0,"",+I20/'allg. Daten'!$D$21)</f>
        <v/>
      </c>
      <c r="L20" s="166">
        <f t="shared" si="1"/>
        <v>0</v>
      </c>
      <c r="M20" s="135"/>
      <c r="N20" s="167" t="s">
        <v>3</v>
      </c>
    </row>
    <row r="21" spans="1:17" x14ac:dyDescent="0.25">
      <c r="A21" s="14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2" t="e">
        <f t="shared" si="2"/>
        <v>#DIV/0!</v>
      </c>
      <c r="I21" s="163">
        <f>+ROUNDDOWN(F21/'allg. Daten'!$D$21,0)*'allg. Daten'!$D$21+ROUNDDOWN(G21/'allg. Daten'!$D$22,0)*'allg. Daten'!$D$22</f>
        <v>0</v>
      </c>
      <c r="J21" s="164">
        <f t="shared" si="0"/>
        <v>0</v>
      </c>
      <c r="K21" s="165" t="str">
        <f>IF(+I21/'allg. Daten'!$D$21=0,"",+I21/'allg. Daten'!$D$21)</f>
        <v/>
      </c>
      <c r="L21" s="166">
        <f t="shared" si="1"/>
        <v>0</v>
      </c>
      <c r="M21" s="135"/>
      <c r="N21" s="167" t="s">
        <v>3</v>
      </c>
    </row>
    <row r="22" spans="1:17" x14ac:dyDescent="0.25">
      <c r="A22" s="14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2" t="e">
        <f t="shared" si="2"/>
        <v>#DIV/0!</v>
      </c>
      <c r="I22" s="163">
        <f>+ROUNDDOWN(F22/'allg. Daten'!$D$21,0)*'allg. Daten'!$D$21+ROUNDDOWN(G22/'allg. Daten'!$D$22,0)*'allg. Daten'!$D$22</f>
        <v>0</v>
      </c>
      <c r="J22" s="164">
        <f t="shared" si="0"/>
        <v>0</v>
      </c>
      <c r="K22" s="165" t="str">
        <f>IF(+I22/'allg. Daten'!$D$21=0,"",+I22/'allg. Daten'!$D$21)</f>
        <v/>
      </c>
      <c r="L22" s="166">
        <f t="shared" si="1"/>
        <v>0</v>
      </c>
      <c r="M22" s="135"/>
      <c r="N22" s="167" t="s">
        <v>3</v>
      </c>
    </row>
    <row r="23" spans="1:17" x14ac:dyDescent="0.25">
      <c r="A23" s="14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2" t="e">
        <f t="shared" si="2"/>
        <v>#DIV/0!</v>
      </c>
      <c r="I23" s="163">
        <f>+ROUNDDOWN(F23/'allg. Daten'!$D$21,0)*'allg. Daten'!$D$21+ROUNDDOWN(G23/'allg. Daten'!$D$22,0)*'allg. Daten'!$D$22</f>
        <v>0</v>
      </c>
      <c r="J23" s="164">
        <f t="shared" si="0"/>
        <v>0</v>
      </c>
      <c r="K23" s="165" t="str">
        <f>IF(+I23/'allg. Daten'!$D$21=0,"",+I23/'allg. Daten'!$D$21)</f>
        <v/>
      </c>
      <c r="L23" s="166">
        <f t="shared" si="1"/>
        <v>0</v>
      </c>
      <c r="M23" s="135"/>
      <c r="N23" s="167" t="s">
        <v>3</v>
      </c>
    </row>
    <row r="24" spans="1:17" x14ac:dyDescent="0.25">
      <c r="A24" s="14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2" t="e">
        <f t="shared" si="2"/>
        <v>#DIV/0!</v>
      </c>
      <c r="I24" s="163">
        <f>+ROUNDDOWN(F24/'allg. Daten'!$D$21,0)*'allg. Daten'!$D$21+ROUNDDOWN(G24/'allg. Daten'!$D$22,0)*'allg. Daten'!$D$22</f>
        <v>0</v>
      </c>
      <c r="J24" s="164">
        <f t="shared" si="0"/>
        <v>0</v>
      </c>
      <c r="K24" s="165" t="str">
        <f>IF(+I24/'allg. Daten'!$D$21=0,"",+I24/'allg. Daten'!$D$21)</f>
        <v/>
      </c>
      <c r="L24" s="166">
        <f t="shared" si="1"/>
        <v>0</v>
      </c>
      <c r="M24" s="135"/>
      <c r="N24" s="167" t="s">
        <v>3</v>
      </c>
    </row>
    <row r="25" spans="1:17" x14ac:dyDescent="0.25">
      <c r="A25" s="14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2" t="e">
        <f t="shared" si="2"/>
        <v>#DIV/0!</v>
      </c>
      <c r="I25" s="163">
        <f>+ROUNDDOWN(F25/'allg. Daten'!$D$21,0)*'allg. Daten'!$D$21+ROUNDDOWN(G25/'allg. Daten'!$D$22,0)*'allg. Daten'!$D$22</f>
        <v>0</v>
      </c>
      <c r="J25" s="164">
        <f t="shared" si="0"/>
        <v>0</v>
      </c>
      <c r="K25" s="165" t="str">
        <f>IF(+I25/'allg. Daten'!$D$21=0,"",+I25/'allg. Daten'!$D$21)</f>
        <v/>
      </c>
      <c r="L25" s="166">
        <f t="shared" si="1"/>
        <v>0</v>
      </c>
      <c r="M25" s="135"/>
      <c r="N25" s="167" t="s">
        <v>3</v>
      </c>
    </row>
    <row r="26" spans="1:17" x14ac:dyDescent="0.25">
      <c r="A26" s="14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2" t="e">
        <f t="shared" si="2"/>
        <v>#DIV/0!</v>
      </c>
      <c r="I26" s="163">
        <f>+ROUNDDOWN(F26/'allg. Daten'!$D$21,0)*'allg. Daten'!$D$21+ROUNDDOWN(G26/'allg. Daten'!$D$22,0)*'allg. Daten'!$D$22</f>
        <v>0</v>
      </c>
      <c r="J26" s="164">
        <f t="shared" si="0"/>
        <v>0</v>
      </c>
      <c r="K26" s="165" t="str">
        <f>IF(+I26/'allg. Daten'!$D$21=0,"",+I26/'allg. Daten'!$D$21)</f>
        <v/>
      </c>
      <c r="L26" s="166">
        <f t="shared" si="1"/>
        <v>0</v>
      </c>
      <c r="M26" s="135"/>
      <c r="N26" s="167" t="s">
        <v>3</v>
      </c>
    </row>
    <row r="27" spans="1:17" x14ac:dyDescent="0.25">
      <c r="A27" s="14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2" t="e">
        <f t="shared" si="2"/>
        <v>#DIV/0!</v>
      </c>
      <c r="I27" s="163">
        <f>+ROUNDDOWN(F27/'allg. Daten'!$D$21,0)*'allg. Daten'!$D$21+ROUNDDOWN(G27/'allg. Daten'!$D$22,0)*'allg. Daten'!$D$22</f>
        <v>0</v>
      </c>
      <c r="J27" s="164">
        <f t="shared" si="0"/>
        <v>0</v>
      </c>
      <c r="K27" s="165" t="str">
        <f>IF(+I27/'allg. Daten'!$D$21=0,"",+I27/'allg. Daten'!$D$21)</f>
        <v/>
      </c>
      <c r="L27" s="166">
        <f t="shared" si="1"/>
        <v>0</v>
      </c>
      <c r="M27" s="135"/>
      <c r="N27" s="167" t="s">
        <v>3</v>
      </c>
    </row>
    <row r="28" spans="1:17" ht="15.75" thickBot="1" x14ac:dyDescent="0.3">
      <c r="A28" s="14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2" t="e">
        <f t="shared" si="2"/>
        <v>#DIV/0!</v>
      </c>
      <c r="I28" s="169">
        <f>+ROUNDDOWN(F28/'allg. Daten'!$D$21,0)*'allg. Daten'!$D$21+ROUNDDOWN(G28/'allg. Daten'!$D$22,0)*'allg. Daten'!$D$22</f>
        <v>0</v>
      </c>
      <c r="J28" s="164">
        <f t="shared" si="0"/>
        <v>0</v>
      </c>
      <c r="K28" s="165" t="str">
        <f>IF(+I28/'allg. Daten'!$D$21=0,"",+I28/'allg. Daten'!$D$21)</f>
        <v/>
      </c>
      <c r="L28" s="166">
        <f t="shared" si="1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4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71" t="s">
        <v>57</v>
      </c>
      <c r="D31" s="173"/>
      <c r="E31" s="173"/>
      <c r="F31" s="173"/>
      <c r="G31" s="173"/>
      <c r="H31" s="173"/>
      <c r="I31" s="173"/>
      <c r="J31" s="173"/>
      <c r="K31" s="173"/>
      <c r="L31" s="176">
        <f>+J29+K30</f>
        <v>0</v>
      </c>
      <c r="M31" s="176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Q32" s="178"/>
    </row>
    <row r="33" spans="3:15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</row>
    <row r="34" spans="3:15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</row>
    <row r="35" spans="3:15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</row>
    <row r="36" spans="3:15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</row>
    <row r="37" spans="3:15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</row>
    <row r="38" spans="3:15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</row>
    <row r="39" spans="3:15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</row>
    <row r="40" spans="3:15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</row>
    <row r="41" spans="3:15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</row>
    <row r="42" spans="3:15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</row>
    <row r="43" spans="3:15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</row>
    <row r="44" spans="3:15" s="155" customFormat="1" x14ac:dyDescent="0.25"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</row>
    <row r="45" spans="3:15" s="155" customFormat="1" x14ac:dyDescent="0.25"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3:15" s="155" customFormat="1" x14ac:dyDescent="0.25"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3:15" s="155" customFormat="1" x14ac:dyDescent="0.25"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3:15" s="155" customFormat="1" ht="7.5" customHeight="1" x14ac:dyDescent="0.25"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3:15" s="155" customFormat="1" x14ac:dyDescent="0.25"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3:15" s="155" customFormat="1" x14ac:dyDescent="0.25"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3:15" s="155" customFormat="1" x14ac:dyDescent="0.25"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3:15" s="155" customFormat="1" x14ac:dyDescent="0.25"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3:15" s="155" customFormat="1" ht="15.75" customHeight="1" x14ac:dyDescent="0.25"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3:15" s="155" customFormat="1" x14ac:dyDescent="0.25"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3:15" s="155" customFormat="1" x14ac:dyDescent="0.25"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3:15" s="155" customFormat="1" x14ac:dyDescent="0.25"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3:15" s="155" customFormat="1" x14ac:dyDescent="0.25"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3:15" s="155" customFormat="1" x14ac:dyDescent="0.25"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3:15" s="155" customFormat="1" x14ac:dyDescent="0.25"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3:15" s="155" customFormat="1" ht="15.75" customHeight="1" x14ac:dyDescent="0.25"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3:15" s="155" customFormat="1" x14ac:dyDescent="0.25"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</row>
    <row r="62" spans="3:15" x14ac:dyDescent="0.25"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</row>
  </sheetData>
  <sheetProtection algorithmName="SHA-512" hashValue="qXiROD7KihltxEhIiek4HjiuF2+FSHUPurOXSETJlMn2Ee+lPulJdoRGpHAhAfK/AzNTXEq90HZ9DARhlN1oBQ==" saltValue="AbF6C7HBQbjL+icAhe29dw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 J11:J28">
    <cfRule type="cellIs" dxfId="677" priority="23" operator="equal">
      <formula>0</formula>
    </cfRule>
  </conditionalFormatting>
  <conditionalFormatting sqref="K11:L28">
    <cfRule type="cellIs" dxfId="676" priority="22" operator="equal">
      <formula>0</formula>
    </cfRule>
  </conditionalFormatting>
  <conditionalFormatting sqref="D29:J30 D31:E31 J11:L28">
    <cfRule type="cellIs" dxfId="675" priority="21" operator="equal">
      <formula>0</formula>
    </cfRule>
  </conditionalFormatting>
  <conditionalFormatting sqref="I11">
    <cfRule type="cellIs" dxfId="674" priority="14" operator="equal">
      <formula>0</formula>
    </cfRule>
  </conditionalFormatting>
  <conditionalFormatting sqref="I11">
    <cfRule type="cellIs" dxfId="673" priority="13" operator="equal">
      <formula>0</formula>
    </cfRule>
  </conditionalFormatting>
  <conditionalFormatting sqref="H12:H28">
    <cfRule type="cellIs" dxfId="672" priority="20" operator="equal">
      <formula>0</formula>
    </cfRule>
  </conditionalFormatting>
  <conditionalFormatting sqref="H12:H28">
    <cfRule type="cellIs" dxfId="671" priority="19" operator="equal">
      <formula>0</formula>
    </cfRule>
  </conditionalFormatting>
  <conditionalFormatting sqref="H11:H28">
    <cfRule type="cellIs" dxfId="670" priority="16" operator="equal">
      <formula>0</formula>
    </cfRule>
  </conditionalFormatting>
  <conditionalFormatting sqref="H11:H28">
    <cfRule type="cellIs" dxfId="669" priority="15" operator="equal">
      <formula>0</formula>
    </cfRule>
  </conditionalFormatting>
  <conditionalFormatting sqref="I12:I28">
    <cfRule type="cellIs" dxfId="668" priority="18" operator="equal">
      <formula>0</formula>
    </cfRule>
  </conditionalFormatting>
  <conditionalFormatting sqref="I12:I28">
    <cfRule type="cellIs" dxfId="667" priority="17" operator="equal">
      <formula>0</formula>
    </cfRule>
  </conditionalFormatting>
  <conditionalFormatting sqref="K30 L31">
    <cfRule type="cellIs" dxfId="666" priority="12" operator="equal">
      <formula>0</formula>
    </cfRule>
  </conditionalFormatting>
  <conditionalFormatting sqref="K30 L31">
    <cfRule type="cellIs" dxfId="665" priority="11" operator="equal">
      <formula>0</formula>
    </cfRule>
  </conditionalFormatting>
  <conditionalFormatting sqref="M29">
    <cfRule type="cellIs" dxfId="664" priority="10" operator="equal">
      <formula>0</formula>
    </cfRule>
  </conditionalFormatting>
  <conditionalFormatting sqref="M29">
    <cfRule type="cellIs" dxfId="663" priority="9" operator="equal">
      <formula>0</formula>
    </cfRule>
  </conditionalFormatting>
  <conditionalFormatting sqref="M31">
    <cfRule type="cellIs" dxfId="662" priority="8" operator="equal">
      <formula>0</formula>
    </cfRule>
  </conditionalFormatting>
  <conditionalFormatting sqref="M31">
    <cfRule type="cellIs" dxfId="661" priority="7" operator="equal">
      <formula>0</formula>
    </cfRule>
  </conditionalFormatting>
  <conditionalFormatting sqref="C11:C28">
    <cfRule type="expression" dxfId="660" priority="6">
      <formula>AND($L$5&gt;10000,$A11="Ferien")</formula>
    </cfRule>
  </conditionalFormatting>
  <conditionalFormatting sqref="F31:K31">
    <cfRule type="cellIs" dxfId="659" priority="5" operator="equal">
      <formula>0</formula>
    </cfRule>
  </conditionalFormatting>
  <conditionalFormatting sqref="D18:N28 H11:N17">
    <cfRule type="expression" dxfId="658" priority="4" stopIfTrue="1">
      <formula>AND($L$5&gt;10000,$A11="Ferien")</formula>
    </cfRule>
  </conditionalFormatting>
  <conditionalFormatting sqref="D18:M28 H11:M17">
    <cfRule type="expression" dxfId="657" priority="3" stopIfTrue="1">
      <formula>AND($L$5&gt;10000,$A11="Ferien")</formula>
    </cfRule>
  </conditionalFormatting>
  <conditionalFormatting sqref="D11:G17">
    <cfRule type="expression" dxfId="656" priority="2" stopIfTrue="1">
      <formula>AND($L$5&gt;10000,$A11="Ferien")</formula>
    </cfRule>
  </conditionalFormatting>
  <conditionalFormatting sqref="D11:G17">
    <cfRule type="expression" dxfId="655" priority="1" stopIfTrue="1">
      <formula>AND($L$5&gt;10000,$A11="Ferien")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6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6"/>
  <dimension ref="A1:T62"/>
  <sheetViews>
    <sheetView view="pageLayout" topLeftCell="C1" zoomScaleNormal="70" workbookViewId="0">
      <selection activeCell="O27" sqref="O27"/>
    </sheetView>
  </sheetViews>
  <sheetFormatPr baseColWidth="10" defaultColWidth="11.42578125" defaultRowHeight="15" x14ac:dyDescent="0.25"/>
  <cols>
    <col min="1" max="1" width="6" style="149" hidden="1" customWidth="1"/>
    <col min="2" max="2" width="29.85546875" style="149" hidden="1" customWidth="1"/>
    <col min="3" max="3" width="11.42578125" style="149"/>
    <col min="4" max="7" width="8.140625" style="149" customWidth="1"/>
    <col min="8" max="9" width="9.85546875" style="149" hidden="1" customWidth="1"/>
    <col min="10" max="10" width="7.5703125" style="149" customWidth="1"/>
    <col min="11" max="12" width="8.42578125" style="149" customWidth="1"/>
    <col min="13" max="13" width="13.140625" style="149" customWidth="1"/>
    <col min="14" max="14" width="9" style="149" customWidth="1"/>
    <col min="15" max="17" width="11.42578125" style="149"/>
    <col min="18" max="18" width="11.5703125" style="149" customWidth="1"/>
    <col min="19" max="19" width="11.42578125" style="149"/>
    <col min="20" max="20" width="2.85546875" style="149" bestFit="1" customWidth="1"/>
    <col min="21" max="21" width="7" style="149" customWidth="1"/>
    <col min="22" max="16384" width="11.42578125" style="14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54"/>
      <c r="P1" s="154"/>
      <c r="Q1" s="154"/>
      <c r="R1" s="154"/>
      <c r="S1" s="154"/>
      <c r="T1" s="154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137"/>
      <c r="Q2" s="137"/>
      <c r="R2" s="137"/>
      <c r="S2" s="137"/>
      <c r="T2" s="137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+Zusammenfassung!$C$21</f>
        <v>0</v>
      </c>
      <c r="E5" s="292"/>
      <c r="F5" s="292"/>
      <c r="G5" s="292"/>
      <c r="H5" s="292"/>
      <c r="I5" s="292"/>
      <c r="J5" s="292"/>
      <c r="K5" s="292"/>
      <c r="L5" s="304">
        <f>+Zusammenfassung!$B$21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+Zusammenfassung!$D$21&amp;"; "&amp;+Zusammenfassung!$E$21&amp;" "&amp;+Zusammenfassung!$F$21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IF(+Zusammenfassung!$Q$21="Schule eintragen",0,+Zusammenfassung!$Q$21)</f>
        <v>0</v>
      </c>
    </row>
    <row r="7" spans="1:20" ht="23.45" customHeight="1" thickBot="1" x14ac:dyDescent="0.3">
      <c r="B7" s="150"/>
      <c r="C7" s="57" t="s">
        <v>49</v>
      </c>
      <c r="D7" s="293">
        <f>+Zusammenfassung!$G$21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Daten'!$C$6:$G$13,4,FALSE)))</f>
        <v>0</v>
      </c>
    </row>
    <row r="8" spans="1:20" s="155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297" t="s">
        <v>38</v>
      </c>
      <c r="E9" s="297"/>
      <c r="F9" s="297"/>
      <c r="G9" s="297"/>
      <c r="H9" s="298" t="s">
        <v>39</v>
      </c>
      <c r="I9" s="299"/>
      <c r="J9" s="300" t="s">
        <v>37</v>
      </c>
      <c r="K9" s="301"/>
      <c r="L9" s="301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57" t="s">
        <v>5</v>
      </c>
      <c r="E10" s="157" t="s">
        <v>12</v>
      </c>
      <c r="F10" s="157" t="s">
        <v>5</v>
      </c>
      <c r="G10" s="157" t="s">
        <v>12</v>
      </c>
      <c r="H10" s="158" t="s">
        <v>11</v>
      </c>
      <c r="I10" s="159" t="s">
        <v>10</v>
      </c>
      <c r="J10" s="160" t="s">
        <v>11</v>
      </c>
      <c r="K10" s="157" t="s">
        <v>10</v>
      </c>
      <c r="L10" s="302"/>
      <c r="M10" s="312"/>
      <c r="N10" s="313"/>
    </row>
    <row r="11" spans="1:20" x14ac:dyDescent="0.25">
      <c r="A11" s="14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2" t="e">
        <f>+IF($N$6=0,0,ROUNDDOWN(D11/$N$6,0)*$N$6+ROUNDDOWN(E11/$N$6,0)*$N$6)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64">
        <f>IFERROR((H11/$N$6),0)</f>
        <v>0</v>
      </c>
      <c r="K11" s="165" t="str">
        <f>IF(+I11/'allg. Daten'!$D$21=0,"",+I11/'allg. Daten'!$D$21)</f>
        <v/>
      </c>
      <c r="L11" s="166">
        <f>+IFERROR(J11+K11,MAX(J11,K11))</f>
        <v>0</v>
      </c>
      <c r="M11" s="135"/>
      <c r="N11" s="167" t="s">
        <v>3</v>
      </c>
    </row>
    <row r="12" spans="1:20" x14ac:dyDescent="0.25">
      <c r="A12" s="14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2" t="e">
        <f>+IF($N$6=0,0,ROUNDDOWN(D12/$N$6,0)*$N$6+ROUNDDOWN(E12/$N$6,0)*$N$6)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64">
        <f t="shared" ref="J12:J28" si="0">IFERROR((H12/$N$6),0)</f>
        <v>0</v>
      </c>
      <c r="K12" s="165" t="str">
        <f>IF(+I12/'allg. Daten'!$D$21=0,"",+I12/'allg. Daten'!$D$21)</f>
        <v/>
      </c>
      <c r="L12" s="166">
        <f t="shared" ref="L12:L28" si="1">+IFERROR(J12+K12,MAX(J12,K12))</f>
        <v>0</v>
      </c>
      <c r="M12" s="135"/>
      <c r="N12" s="167" t="s">
        <v>3</v>
      </c>
    </row>
    <row r="13" spans="1:20" x14ac:dyDescent="0.25">
      <c r="A13" s="14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2" t="e">
        <f t="shared" ref="H13:H28" si="2">+IF($N$6=0,0,ROUNDDOWN(D13/$N$6,0)*$N$6+ROUNDDOWN(E13/$N$6,0)*$N$6)</f>
        <v>#DIV/0!</v>
      </c>
      <c r="I13" s="163">
        <f>+ROUNDDOWN(F13/'allg. Daten'!$D$21,0)*'allg. Daten'!$D$21+ROUNDDOWN(G13/'allg. Daten'!$D$22,0)*'allg. Daten'!$D$22</f>
        <v>0</v>
      </c>
      <c r="J13" s="164">
        <f t="shared" si="0"/>
        <v>0</v>
      </c>
      <c r="K13" s="165" t="str">
        <f>IF(+I13/'allg. Daten'!$D$21=0,"",+I13/'allg. Daten'!$D$21)</f>
        <v/>
      </c>
      <c r="L13" s="166">
        <f t="shared" si="1"/>
        <v>0</v>
      </c>
      <c r="M13" s="135"/>
      <c r="N13" s="167" t="s">
        <v>3</v>
      </c>
    </row>
    <row r="14" spans="1:20" x14ac:dyDescent="0.25">
      <c r="A14" s="14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2" t="e">
        <f t="shared" si="2"/>
        <v>#DIV/0!</v>
      </c>
      <c r="I14" s="163">
        <f>+ROUNDDOWN(F14/'allg. Daten'!$D$21,0)*'allg. Daten'!$D$21+ROUNDDOWN(G14/'allg. Daten'!$D$22,0)*'allg. Daten'!$D$22</f>
        <v>0</v>
      </c>
      <c r="J14" s="164">
        <f t="shared" si="0"/>
        <v>0</v>
      </c>
      <c r="K14" s="165" t="str">
        <f>IF(+I14/'allg. Daten'!$D$21=0,"",+I14/'allg. Daten'!$D$21)</f>
        <v/>
      </c>
      <c r="L14" s="166">
        <f t="shared" si="1"/>
        <v>0</v>
      </c>
      <c r="M14" s="135"/>
      <c r="N14" s="167" t="s">
        <v>3</v>
      </c>
    </row>
    <row r="15" spans="1:20" x14ac:dyDescent="0.25">
      <c r="A15" s="14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2" t="e">
        <f t="shared" si="2"/>
        <v>#DIV/0!</v>
      </c>
      <c r="I15" s="163">
        <f>+ROUNDDOWN(F15/'allg. Daten'!$D$21,0)*'allg. Daten'!$D$21+ROUNDDOWN(G15/'allg. Daten'!$D$22,0)*'allg. Daten'!$D$22</f>
        <v>0</v>
      </c>
      <c r="J15" s="164">
        <f t="shared" si="0"/>
        <v>0</v>
      </c>
      <c r="K15" s="165" t="str">
        <f>IF(+I15/'allg. Daten'!$D$21=0,"",+I15/'allg. Daten'!$D$21)</f>
        <v/>
      </c>
      <c r="L15" s="166">
        <f t="shared" si="1"/>
        <v>0</v>
      </c>
      <c r="M15" s="135"/>
      <c r="N15" s="167" t="s">
        <v>3</v>
      </c>
    </row>
    <row r="16" spans="1:20" x14ac:dyDescent="0.25">
      <c r="A16" s="14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2" t="e">
        <f t="shared" si="2"/>
        <v>#DIV/0!</v>
      </c>
      <c r="I16" s="163">
        <f>+ROUNDDOWN(F16/'allg. Daten'!$D$21,0)*'allg. Daten'!$D$21+ROUNDDOWN(G16/'allg. Daten'!$D$22,0)*'allg. Daten'!$D$22</f>
        <v>0</v>
      </c>
      <c r="J16" s="164">
        <f t="shared" si="0"/>
        <v>0</v>
      </c>
      <c r="K16" s="165" t="str">
        <f>IF(+I16/'allg. Daten'!$D$21=0,"",+I16/'allg. Daten'!$D$21)</f>
        <v/>
      </c>
      <c r="L16" s="166">
        <f t="shared" si="1"/>
        <v>0</v>
      </c>
      <c r="M16" s="135"/>
      <c r="N16" s="167" t="s">
        <v>3</v>
      </c>
    </row>
    <row r="17" spans="1:17" x14ac:dyDescent="0.25">
      <c r="A17" s="14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2" t="e">
        <f t="shared" si="2"/>
        <v>#DIV/0!</v>
      </c>
      <c r="I17" s="163">
        <f>+ROUNDDOWN(F17/'allg. Daten'!$D$21,0)*'allg. Daten'!$D$21+ROUNDDOWN(G17/'allg. Daten'!$D$22,0)*'allg. Daten'!$D$22</f>
        <v>0</v>
      </c>
      <c r="J17" s="164">
        <f t="shared" si="0"/>
        <v>0</v>
      </c>
      <c r="K17" s="165" t="str">
        <f>IF(+I17/'allg. Daten'!$D$21=0,"",+I17/'allg. Daten'!$D$21)</f>
        <v/>
      </c>
      <c r="L17" s="166">
        <f t="shared" si="1"/>
        <v>0</v>
      </c>
      <c r="M17" s="135"/>
      <c r="N17" s="167" t="s">
        <v>3</v>
      </c>
    </row>
    <row r="18" spans="1:17" x14ac:dyDescent="0.25">
      <c r="A18" s="14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2" t="e">
        <f t="shared" si="2"/>
        <v>#DIV/0!</v>
      </c>
      <c r="I18" s="163">
        <f>+ROUNDDOWN(F18/'allg. Daten'!$D$21,0)*'allg. Daten'!$D$21+ROUNDDOWN(G18/'allg. Daten'!$D$22,0)*'allg. Daten'!$D$22</f>
        <v>0</v>
      </c>
      <c r="J18" s="164">
        <f t="shared" si="0"/>
        <v>0</v>
      </c>
      <c r="K18" s="165" t="str">
        <f>IF(+I18/'allg. Daten'!$D$21=0,"",+I18/'allg. Daten'!$D$21)</f>
        <v/>
      </c>
      <c r="L18" s="166">
        <f t="shared" si="1"/>
        <v>0</v>
      </c>
      <c r="M18" s="135"/>
      <c r="N18" s="167" t="s">
        <v>3</v>
      </c>
    </row>
    <row r="19" spans="1:17" x14ac:dyDescent="0.25">
      <c r="A19" s="14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2" t="e">
        <f t="shared" si="2"/>
        <v>#DIV/0!</v>
      </c>
      <c r="I19" s="163">
        <f>+ROUNDDOWN(F19/'allg. Daten'!$D$21,0)*'allg. Daten'!$D$21+ROUNDDOWN(G19/'allg. Daten'!$D$22,0)*'allg. Daten'!$D$22</f>
        <v>0</v>
      </c>
      <c r="J19" s="164">
        <f t="shared" si="0"/>
        <v>0</v>
      </c>
      <c r="K19" s="165" t="str">
        <f>IF(+I19/'allg. Daten'!$D$21=0,"",+I19/'allg. Daten'!$D$21)</f>
        <v/>
      </c>
      <c r="L19" s="166">
        <f t="shared" si="1"/>
        <v>0</v>
      </c>
      <c r="M19" s="135"/>
      <c r="N19" s="167" t="s">
        <v>3</v>
      </c>
    </row>
    <row r="20" spans="1:17" x14ac:dyDescent="0.25">
      <c r="A20" s="14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2" t="e">
        <f t="shared" si="2"/>
        <v>#DIV/0!</v>
      </c>
      <c r="I20" s="163">
        <f>+ROUNDDOWN(F20/'allg. Daten'!$D$21,0)*'allg. Daten'!$D$21+ROUNDDOWN(G20/'allg. Daten'!$D$22,0)*'allg. Daten'!$D$22</f>
        <v>0</v>
      </c>
      <c r="J20" s="164">
        <f t="shared" si="0"/>
        <v>0</v>
      </c>
      <c r="K20" s="165" t="str">
        <f>IF(+I20/'allg. Daten'!$D$21=0,"",+I20/'allg. Daten'!$D$21)</f>
        <v/>
      </c>
      <c r="L20" s="166">
        <f t="shared" si="1"/>
        <v>0</v>
      </c>
      <c r="M20" s="135"/>
      <c r="N20" s="167" t="s">
        <v>3</v>
      </c>
    </row>
    <row r="21" spans="1:17" x14ac:dyDescent="0.25">
      <c r="A21" s="14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2" t="e">
        <f t="shared" si="2"/>
        <v>#DIV/0!</v>
      </c>
      <c r="I21" s="163">
        <f>+ROUNDDOWN(F21/'allg. Daten'!$D$21,0)*'allg. Daten'!$D$21+ROUNDDOWN(G21/'allg. Daten'!$D$22,0)*'allg. Daten'!$D$22</f>
        <v>0</v>
      </c>
      <c r="J21" s="164">
        <f t="shared" si="0"/>
        <v>0</v>
      </c>
      <c r="K21" s="165" t="str">
        <f>IF(+I21/'allg. Daten'!$D$21=0,"",+I21/'allg. Daten'!$D$21)</f>
        <v/>
      </c>
      <c r="L21" s="166">
        <f t="shared" si="1"/>
        <v>0</v>
      </c>
      <c r="M21" s="135"/>
      <c r="N21" s="167" t="s">
        <v>3</v>
      </c>
    </row>
    <row r="22" spans="1:17" x14ac:dyDescent="0.25">
      <c r="A22" s="14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2" t="e">
        <f t="shared" si="2"/>
        <v>#DIV/0!</v>
      </c>
      <c r="I22" s="163">
        <f>+ROUNDDOWN(F22/'allg. Daten'!$D$21,0)*'allg. Daten'!$D$21+ROUNDDOWN(G22/'allg. Daten'!$D$22,0)*'allg. Daten'!$D$22</f>
        <v>0</v>
      </c>
      <c r="J22" s="164">
        <f t="shared" si="0"/>
        <v>0</v>
      </c>
      <c r="K22" s="165" t="str">
        <f>IF(+I22/'allg. Daten'!$D$21=0,"",+I22/'allg. Daten'!$D$21)</f>
        <v/>
      </c>
      <c r="L22" s="166">
        <f t="shared" si="1"/>
        <v>0</v>
      </c>
      <c r="M22" s="135"/>
      <c r="N22" s="167" t="s">
        <v>3</v>
      </c>
    </row>
    <row r="23" spans="1:17" x14ac:dyDescent="0.25">
      <c r="A23" s="14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2" t="e">
        <f t="shared" si="2"/>
        <v>#DIV/0!</v>
      </c>
      <c r="I23" s="163">
        <f>+ROUNDDOWN(F23/'allg. Daten'!$D$21,0)*'allg. Daten'!$D$21+ROUNDDOWN(G23/'allg. Daten'!$D$22,0)*'allg. Daten'!$D$22</f>
        <v>0</v>
      </c>
      <c r="J23" s="164">
        <f t="shared" si="0"/>
        <v>0</v>
      </c>
      <c r="K23" s="165" t="str">
        <f>IF(+I23/'allg. Daten'!$D$21=0,"",+I23/'allg. Daten'!$D$21)</f>
        <v/>
      </c>
      <c r="L23" s="166">
        <f t="shared" si="1"/>
        <v>0</v>
      </c>
      <c r="M23" s="135"/>
      <c r="N23" s="167" t="s">
        <v>3</v>
      </c>
    </row>
    <row r="24" spans="1:17" x14ac:dyDescent="0.25">
      <c r="A24" s="14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2" t="e">
        <f t="shared" si="2"/>
        <v>#DIV/0!</v>
      </c>
      <c r="I24" s="163">
        <f>+ROUNDDOWN(F24/'allg. Daten'!$D$21,0)*'allg. Daten'!$D$21+ROUNDDOWN(G24/'allg. Daten'!$D$22,0)*'allg. Daten'!$D$22</f>
        <v>0</v>
      </c>
      <c r="J24" s="164">
        <f t="shared" si="0"/>
        <v>0</v>
      </c>
      <c r="K24" s="165" t="str">
        <f>IF(+I24/'allg. Daten'!$D$21=0,"",+I24/'allg. Daten'!$D$21)</f>
        <v/>
      </c>
      <c r="L24" s="166">
        <f t="shared" si="1"/>
        <v>0</v>
      </c>
      <c r="M24" s="135"/>
      <c r="N24" s="167" t="s">
        <v>3</v>
      </c>
    </row>
    <row r="25" spans="1:17" x14ac:dyDescent="0.25">
      <c r="A25" s="14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2" t="e">
        <f t="shared" si="2"/>
        <v>#DIV/0!</v>
      </c>
      <c r="I25" s="163">
        <f>+ROUNDDOWN(F25/'allg. Daten'!$D$21,0)*'allg. Daten'!$D$21+ROUNDDOWN(G25/'allg. Daten'!$D$22,0)*'allg. Daten'!$D$22</f>
        <v>0</v>
      </c>
      <c r="J25" s="164">
        <f t="shared" si="0"/>
        <v>0</v>
      </c>
      <c r="K25" s="165" t="str">
        <f>IF(+I25/'allg. Daten'!$D$21=0,"",+I25/'allg. Daten'!$D$21)</f>
        <v/>
      </c>
      <c r="L25" s="166">
        <f t="shared" si="1"/>
        <v>0</v>
      </c>
      <c r="M25" s="135"/>
      <c r="N25" s="167" t="s">
        <v>3</v>
      </c>
    </row>
    <row r="26" spans="1:17" x14ac:dyDescent="0.25">
      <c r="A26" s="14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2" t="e">
        <f t="shared" si="2"/>
        <v>#DIV/0!</v>
      </c>
      <c r="I26" s="163">
        <f>+ROUNDDOWN(F26/'allg. Daten'!$D$21,0)*'allg. Daten'!$D$21+ROUNDDOWN(G26/'allg. Daten'!$D$22,0)*'allg. Daten'!$D$22</f>
        <v>0</v>
      </c>
      <c r="J26" s="164">
        <f t="shared" si="0"/>
        <v>0</v>
      </c>
      <c r="K26" s="165" t="str">
        <f>IF(+I26/'allg. Daten'!$D$21=0,"",+I26/'allg. Daten'!$D$21)</f>
        <v/>
      </c>
      <c r="L26" s="166">
        <f t="shared" si="1"/>
        <v>0</v>
      </c>
      <c r="M26" s="135"/>
      <c r="N26" s="167" t="s">
        <v>3</v>
      </c>
    </row>
    <row r="27" spans="1:17" x14ac:dyDescent="0.25">
      <c r="A27" s="14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2" t="e">
        <f t="shared" si="2"/>
        <v>#DIV/0!</v>
      </c>
      <c r="I27" s="163">
        <f>+ROUNDDOWN(F27/'allg. Daten'!$D$21,0)*'allg. Daten'!$D$21+ROUNDDOWN(G27/'allg. Daten'!$D$22,0)*'allg. Daten'!$D$22</f>
        <v>0</v>
      </c>
      <c r="J27" s="164">
        <f t="shared" si="0"/>
        <v>0</v>
      </c>
      <c r="K27" s="165" t="str">
        <f>IF(+I27/'allg. Daten'!$D$21=0,"",+I27/'allg. Daten'!$D$21)</f>
        <v/>
      </c>
      <c r="L27" s="166">
        <f t="shared" si="1"/>
        <v>0</v>
      </c>
      <c r="M27" s="135"/>
      <c r="N27" s="167" t="s">
        <v>3</v>
      </c>
    </row>
    <row r="28" spans="1:17" ht="15.75" thickBot="1" x14ac:dyDescent="0.3">
      <c r="A28" s="14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2" t="e">
        <f t="shared" si="2"/>
        <v>#DIV/0!</v>
      </c>
      <c r="I28" s="169">
        <f>+ROUNDDOWN(F28/'allg. Daten'!$D$21,0)*'allg. Daten'!$D$21+ROUNDDOWN(G28/'allg. Daten'!$D$22,0)*'allg. Daten'!$D$22</f>
        <v>0</v>
      </c>
      <c r="J28" s="164">
        <f t="shared" si="0"/>
        <v>0</v>
      </c>
      <c r="K28" s="165" t="str">
        <f>IF(+I28/'allg. Daten'!$D$21=0,"",+I28/'allg. Daten'!$D$21)</f>
        <v/>
      </c>
      <c r="L28" s="166">
        <f t="shared" si="1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4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71" t="s">
        <v>57</v>
      </c>
      <c r="D31" s="173"/>
      <c r="E31" s="173"/>
      <c r="F31" s="173"/>
      <c r="G31" s="173"/>
      <c r="H31" s="173"/>
      <c r="I31" s="173"/>
      <c r="J31" s="173"/>
      <c r="K31" s="173"/>
      <c r="L31" s="176">
        <f>+J29+K30</f>
        <v>0</v>
      </c>
      <c r="M31" s="176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Q32" s="178"/>
    </row>
    <row r="33" spans="3:15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</row>
    <row r="34" spans="3:15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</row>
    <row r="35" spans="3:15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</row>
    <row r="36" spans="3:15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</row>
    <row r="37" spans="3:15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</row>
    <row r="38" spans="3:15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</row>
    <row r="39" spans="3:15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</row>
    <row r="40" spans="3:15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</row>
    <row r="41" spans="3:15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</row>
    <row r="42" spans="3:15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</row>
    <row r="43" spans="3:15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</row>
    <row r="44" spans="3:15" s="155" customFormat="1" x14ac:dyDescent="0.25"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</row>
    <row r="45" spans="3:15" s="155" customFormat="1" x14ac:dyDescent="0.25"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3:15" s="155" customFormat="1" x14ac:dyDescent="0.25"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3:15" s="155" customFormat="1" x14ac:dyDescent="0.25"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3:15" s="155" customFormat="1" ht="7.5" customHeight="1" x14ac:dyDescent="0.25"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3:15" s="155" customFormat="1" x14ac:dyDescent="0.25"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3:15" s="155" customFormat="1" x14ac:dyDescent="0.25"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3:15" s="155" customFormat="1" x14ac:dyDescent="0.25"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3:15" s="155" customFormat="1" x14ac:dyDescent="0.25"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3:15" s="155" customFormat="1" ht="15.75" customHeight="1" x14ac:dyDescent="0.25"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3:15" s="155" customFormat="1" x14ac:dyDescent="0.25"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3:15" s="155" customFormat="1" x14ac:dyDescent="0.25"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3:15" s="155" customFormat="1" x14ac:dyDescent="0.25"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3:15" s="155" customFormat="1" x14ac:dyDescent="0.25"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3:15" s="155" customFormat="1" x14ac:dyDescent="0.25"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3:15" s="155" customFormat="1" x14ac:dyDescent="0.25"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3:15" s="155" customFormat="1" ht="15.75" customHeight="1" x14ac:dyDescent="0.25"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3:15" s="155" customFormat="1" x14ac:dyDescent="0.25"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</row>
    <row r="62" spans="3:15" x14ac:dyDescent="0.25"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</row>
  </sheetData>
  <sheetProtection algorithmName="SHA-512" hashValue="fZfH4N6zCjKlhHnFAn9druI3CmcvBR4UX8Wu5swg6dPZfglHS4sE4ZU9EazD538Hldpg+//geT2ROgCz8bRmDQ==" saltValue="LXmzm9QHzXCIPpAR1FGPQA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 J11:J28">
    <cfRule type="cellIs" dxfId="654" priority="23" operator="equal">
      <formula>0</formula>
    </cfRule>
  </conditionalFormatting>
  <conditionalFormatting sqref="K11:L28">
    <cfRule type="cellIs" dxfId="653" priority="22" operator="equal">
      <formula>0</formula>
    </cfRule>
  </conditionalFormatting>
  <conditionalFormatting sqref="D29:J30 D31:E31 J11:L28">
    <cfRule type="cellIs" dxfId="652" priority="21" operator="equal">
      <formula>0</formula>
    </cfRule>
  </conditionalFormatting>
  <conditionalFormatting sqref="I11">
    <cfRule type="cellIs" dxfId="651" priority="14" operator="equal">
      <formula>0</formula>
    </cfRule>
  </conditionalFormatting>
  <conditionalFormatting sqref="I11">
    <cfRule type="cellIs" dxfId="650" priority="13" operator="equal">
      <formula>0</formula>
    </cfRule>
  </conditionalFormatting>
  <conditionalFormatting sqref="H12:H28">
    <cfRule type="cellIs" dxfId="649" priority="20" operator="equal">
      <formula>0</formula>
    </cfRule>
  </conditionalFormatting>
  <conditionalFormatting sqref="H12:H28">
    <cfRule type="cellIs" dxfId="648" priority="19" operator="equal">
      <formula>0</formula>
    </cfRule>
  </conditionalFormatting>
  <conditionalFormatting sqref="H11:H28">
    <cfRule type="cellIs" dxfId="647" priority="16" operator="equal">
      <formula>0</formula>
    </cfRule>
  </conditionalFormatting>
  <conditionalFormatting sqref="H11:H28">
    <cfRule type="cellIs" dxfId="646" priority="15" operator="equal">
      <formula>0</formula>
    </cfRule>
  </conditionalFormatting>
  <conditionalFormatting sqref="I12:I28">
    <cfRule type="cellIs" dxfId="645" priority="18" operator="equal">
      <formula>0</formula>
    </cfRule>
  </conditionalFormatting>
  <conditionalFormatting sqref="I12:I28">
    <cfRule type="cellIs" dxfId="644" priority="17" operator="equal">
      <formula>0</formula>
    </cfRule>
  </conditionalFormatting>
  <conditionalFormatting sqref="K30 L31">
    <cfRule type="cellIs" dxfId="643" priority="12" operator="equal">
      <formula>0</formula>
    </cfRule>
  </conditionalFormatting>
  <conditionalFormatting sqref="K30 L31">
    <cfRule type="cellIs" dxfId="642" priority="11" operator="equal">
      <formula>0</formula>
    </cfRule>
  </conditionalFormatting>
  <conditionalFormatting sqref="M29">
    <cfRule type="cellIs" dxfId="641" priority="10" operator="equal">
      <formula>0</formula>
    </cfRule>
  </conditionalFormatting>
  <conditionalFormatting sqref="M29">
    <cfRule type="cellIs" dxfId="640" priority="9" operator="equal">
      <formula>0</formula>
    </cfRule>
  </conditionalFormatting>
  <conditionalFormatting sqref="M31">
    <cfRule type="cellIs" dxfId="639" priority="8" operator="equal">
      <formula>0</formula>
    </cfRule>
  </conditionalFormatting>
  <conditionalFormatting sqref="M31">
    <cfRule type="cellIs" dxfId="638" priority="7" operator="equal">
      <formula>0</formula>
    </cfRule>
  </conditionalFormatting>
  <conditionalFormatting sqref="C11:C28">
    <cfRule type="expression" dxfId="637" priority="6">
      <formula>AND($L$5&gt;10000,$A11="Ferien")</formula>
    </cfRule>
  </conditionalFormatting>
  <conditionalFormatting sqref="F31:K31">
    <cfRule type="cellIs" dxfId="636" priority="5" operator="equal">
      <formula>0</formula>
    </cfRule>
  </conditionalFormatting>
  <conditionalFormatting sqref="D18:N28 H11:N17">
    <cfRule type="expression" dxfId="635" priority="4" stopIfTrue="1">
      <formula>AND($L$5&gt;10000,$A11="Ferien")</formula>
    </cfRule>
  </conditionalFormatting>
  <conditionalFormatting sqref="D18:M28 H11:M17">
    <cfRule type="expression" dxfId="634" priority="3" stopIfTrue="1">
      <formula>AND($L$5&gt;10000,$A11="Ferien")</formula>
    </cfRule>
  </conditionalFormatting>
  <conditionalFormatting sqref="D11:G17">
    <cfRule type="expression" dxfId="633" priority="2" stopIfTrue="1">
      <formula>AND($L$5&gt;10000,$A11="Ferien")</formula>
    </cfRule>
  </conditionalFormatting>
  <conditionalFormatting sqref="D11:G17">
    <cfRule type="expression" dxfId="632" priority="1" stopIfTrue="1">
      <formula>AND($L$5&gt;10000,$A11="Ferien")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T69"/>
  <sheetViews>
    <sheetView view="pageLayout" topLeftCell="C19" zoomScaleNormal="100" workbookViewId="0">
      <selection activeCell="O27" sqref="O27"/>
    </sheetView>
  </sheetViews>
  <sheetFormatPr baseColWidth="10" defaultColWidth="10.85546875" defaultRowHeight="15" x14ac:dyDescent="0.25"/>
  <cols>
    <col min="1" max="1" width="6" style="179" hidden="1" customWidth="1"/>
    <col min="2" max="2" width="29.85546875" style="149" hidden="1" customWidth="1"/>
    <col min="3" max="3" width="10.85546875" style="179"/>
    <col min="4" max="7" width="8.140625" style="179" customWidth="1"/>
    <col min="8" max="9" width="9.85546875" style="179" hidden="1" customWidth="1"/>
    <col min="10" max="10" width="7.5703125" style="179" customWidth="1"/>
    <col min="11" max="12" width="8.42578125" style="179" customWidth="1"/>
    <col min="13" max="13" width="13.140625" style="179" customWidth="1"/>
    <col min="14" max="14" width="9" style="179" customWidth="1"/>
    <col min="15" max="17" width="10.85546875" style="179"/>
    <col min="18" max="18" width="11.5703125" style="179" customWidth="1"/>
    <col min="19" max="19" width="10.85546875" style="179"/>
    <col min="20" max="20" width="2.85546875" style="179" bestFit="1" customWidth="1"/>
    <col min="21" max="21" width="7" style="179" customWidth="1"/>
    <col min="22" max="16384" width="10.85546875" style="17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80"/>
      <c r="P1" s="180"/>
      <c r="Q1" s="180"/>
      <c r="R1" s="180"/>
      <c r="S1" s="180"/>
      <c r="T1" s="180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2"/>
      <c r="Q2" s="2"/>
      <c r="R2" s="2"/>
      <c r="S2" s="2"/>
      <c r="T2" s="2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+Zusammenfassung!$C$22</f>
        <v>0</v>
      </c>
      <c r="E5" s="292"/>
      <c r="F5" s="292"/>
      <c r="G5" s="292"/>
      <c r="H5" s="292"/>
      <c r="I5" s="292"/>
      <c r="J5" s="292"/>
      <c r="K5" s="292"/>
      <c r="L5" s="304">
        <f>+Zusammenfassung!$B$22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+Zusammenfassung!$D$22&amp;"; "&amp;+Zusammenfassung!$E$22&amp;" "&amp;+Zusammenfassung!$F$22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IF(+Zusammenfassung!$Q$22="Schule eintragen",0,+Zusammenfassung!$Q$22)</f>
        <v>0</v>
      </c>
    </row>
    <row r="7" spans="1:20" ht="23.45" customHeight="1" thickBot="1" x14ac:dyDescent="0.3">
      <c r="B7" s="150"/>
      <c r="C7" s="57" t="s">
        <v>49</v>
      </c>
      <c r="D7" s="293">
        <f>+Zusammenfassung!$G$22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Daten'!C6:G13,4,FALSE)))</f>
        <v>0</v>
      </c>
    </row>
    <row r="8" spans="1:20" s="181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314" t="s">
        <v>38</v>
      </c>
      <c r="E9" s="314"/>
      <c r="F9" s="314"/>
      <c r="G9" s="314"/>
      <c r="H9" s="298" t="s">
        <v>39</v>
      </c>
      <c r="I9" s="299"/>
      <c r="J9" s="315" t="s">
        <v>37</v>
      </c>
      <c r="K9" s="316"/>
      <c r="L9" s="316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82" t="s">
        <v>5</v>
      </c>
      <c r="E10" s="182" t="s">
        <v>12</v>
      </c>
      <c r="F10" s="182" t="s">
        <v>5</v>
      </c>
      <c r="G10" s="182" t="s">
        <v>12</v>
      </c>
      <c r="H10" s="158" t="s">
        <v>11</v>
      </c>
      <c r="I10" s="159" t="s">
        <v>10</v>
      </c>
      <c r="J10" s="183" t="s">
        <v>11</v>
      </c>
      <c r="K10" s="184" t="s">
        <v>10</v>
      </c>
      <c r="L10" s="317"/>
      <c r="M10" s="312"/>
      <c r="N10" s="313"/>
    </row>
    <row r="11" spans="1:20" x14ac:dyDescent="0.25">
      <c r="A11" s="17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3" t="e">
        <f>IF($N$6=0,0,+ROUNDDOWN(D11/$N$6,0)*$N$6+ROUNDDOWN(E11/$N$6,0)*$N$6)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85">
        <f>IFERROR((H11/$N$6),0)</f>
        <v>0</v>
      </c>
      <c r="K11" s="186" t="str">
        <f>IF(+I11/'allg. Daten'!$D$21=0,"",+I11/'allg. Daten'!$D$21)</f>
        <v/>
      </c>
      <c r="L11" s="187">
        <f>+IFERROR(J11+K11,MAX(J11,K11))</f>
        <v>0</v>
      </c>
      <c r="M11" s="135"/>
      <c r="N11" s="167" t="s">
        <v>3</v>
      </c>
    </row>
    <row r="12" spans="1:20" x14ac:dyDescent="0.25">
      <c r="A12" s="17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3" t="e">
        <f t="shared" ref="H12:H28" si="0">IF($N$6=0,0,+ROUNDDOWN(D12/$N$6,0)*$N$6+ROUNDDOWN(E12/$N$6,0)*$N$6)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85">
        <f t="shared" ref="J12:J28" si="1">IFERROR((H12/$N$6),0)</f>
        <v>0</v>
      </c>
      <c r="K12" s="186" t="str">
        <f>IF(+I12/'allg. Daten'!$D$21=0,"",+I12/'allg. Daten'!$D$21)</f>
        <v/>
      </c>
      <c r="L12" s="187">
        <f t="shared" ref="L12:L28" si="2">+IFERROR(J12+K12,MAX(J12,K12))</f>
        <v>0</v>
      </c>
      <c r="M12" s="135"/>
      <c r="N12" s="167" t="s">
        <v>3</v>
      </c>
    </row>
    <row r="13" spans="1:20" x14ac:dyDescent="0.25">
      <c r="A13" s="17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3" t="e">
        <f t="shared" si="0"/>
        <v>#DIV/0!</v>
      </c>
      <c r="I13" s="163">
        <f>+ROUNDDOWN(F13/'allg. Daten'!$D$21,0)*'allg. Daten'!$D$21+ROUNDDOWN(G13/'allg. Daten'!$D$22,0)*'allg. Daten'!$D$22</f>
        <v>0</v>
      </c>
      <c r="J13" s="185">
        <f t="shared" si="1"/>
        <v>0</v>
      </c>
      <c r="K13" s="186" t="str">
        <f>IF(+I13/'allg. Daten'!$D$21=0,"",+I13/'allg. Daten'!$D$21)</f>
        <v/>
      </c>
      <c r="L13" s="187">
        <f t="shared" si="2"/>
        <v>0</v>
      </c>
      <c r="M13" s="135"/>
      <c r="N13" s="167" t="s">
        <v>3</v>
      </c>
    </row>
    <row r="14" spans="1:20" x14ac:dyDescent="0.25">
      <c r="A14" s="17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3" t="e">
        <f t="shared" si="0"/>
        <v>#DIV/0!</v>
      </c>
      <c r="I14" s="163">
        <f>+ROUNDDOWN(F14/'allg. Daten'!$D$21,0)*'allg. Daten'!$D$21+ROUNDDOWN(G14/'allg. Daten'!$D$22,0)*'allg. Daten'!$D$22</f>
        <v>0</v>
      </c>
      <c r="J14" s="185">
        <f t="shared" si="1"/>
        <v>0</v>
      </c>
      <c r="K14" s="186" t="str">
        <f>IF(+I14/'allg. Daten'!$D$21=0,"",+I14/'allg. Daten'!$D$21)</f>
        <v/>
      </c>
      <c r="L14" s="187">
        <f t="shared" si="2"/>
        <v>0</v>
      </c>
      <c r="M14" s="135"/>
      <c r="N14" s="167" t="s">
        <v>3</v>
      </c>
    </row>
    <row r="15" spans="1:20" x14ac:dyDescent="0.25">
      <c r="A15" s="17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3" t="e">
        <f t="shared" si="0"/>
        <v>#DIV/0!</v>
      </c>
      <c r="I15" s="163">
        <f>+ROUNDDOWN(F15/'allg. Daten'!$D$21,0)*'allg. Daten'!$D$21+ROUNDDOWN(G15/'allg. Daten'!$D$22,0)*'allg. Daten'!$D$22</f>
        <v>0</v>
      </c>
      <c r="J15" s="185">
        <f t="shared" si="1"/>
        <v>0</v>
      </c>
      <c r="K15" s="186" t="str">
        <f>IF(+I15/'allg. Daten'!$D$21=0,"",+I15/'allg. Daten'!$D$21)</f>
        <v/>
      </c>
      <c r="L15" s="187">
        <f t="shared" si="2"/>
        <v>0</v>
      </c>
      <c r="M15" s="135"/>
      <c r="N15" s="167" t="s">
        <v>3</v>
      </c>
    </row>
    <row r="16" spans="1:20" x14ac:dyDescent="0.25">
      <c r="A16" s="17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3" t="e">
        <f t="shared" si="0"/>
        <v>#DIV/0!</v>
      </c>
      <c r="I16" s="163">
        <f>+ROUNDDOWN(F16/'allg. Daten'!$D$21,0)*'allg. Daten'!$D$21+ROUNDDOWN(G16/'allg. Daten'!$D$22,0)*'allg. Daten'!$D$22</f>
        <v>0</v>
      </c>
      <c r="J16" s="185">
        <f t="shared" si="1"/>
        <v>0</v>
      </c>
      <c r="K16" s="186" t="str">
        <f>IF(+I16/'allg. Daten'!$D$21=0,"",+I16/'allg. Daten'!$D$21)</f>
        <v/>
      </c>
      <c r="L16" s="187">
        <f t="shared" si="2"/>
        <v>0</v>
      </c>
      <c r="M16" s="135"/>
      <c r="N16" s="167" t="s">
        <v>3</v>
      </c>
    </row>
    <row r="17" spans="1:17" x14ac:dyDescent="0.25">
      <c r="A17" s="17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3" t="e">
        <f t="shared" si="0"/>
        <v>#DIV/0!</v>
      </c>
      <c r="I17" s="163">
        <f>+ROUNDDOWN(F17/'allg. Daten'!$D$21,0)*'allg. Daten'!$D$21+ROUNDDOWN(G17/'allg. Daten'!$D$22,0)*'allg. Daten'!$D$22</f>
        <v>0</v>
      </c>
      <c r="J17" s="185">
        <f t="shared" si="1"/>
        <v>0</v>
      </c>
      <c r="K17" s="186" t="str">
        <f>IF(+I17/'allg. Daten'!$D$21=0,"",+I17/'allg. Daten'!$D$21)</f>
        <v/>
      </c>
      <c r="L17" s="187">
        <f t="shared" si="2"/>
        <v>0</v>
      </c>
      <c r="M17" s="135"/>
      <c r="N17" s="167" t="s">
        <v>3</v>
      </c>
    </row>
    <row r="18" spans="1:17" x14ac:dyDescent="0.25">
      <c r="A18" s="17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3" t="e">
        <f t="shared" si="0"/>
        <v>#DIV/0!</v>
      </c>
      <c r="I18" s="163">
        <f>+ROUNDDOWN(F18/'allg. Daten'!$D$21,0)*'allg. Daten'!$D$21+ROUNDDOWN(G18/'allg. Daten'!$D$22,0)*'allg. Daten'!$D$22</f>
        <v>0</v>
      </c>
      <c r="J18" s="185">
        <f t="shared" si="1"/>
        <v>0</v>
      </c>
      <c r="K18" s="186" t="str">
        <f>IF(+I18/'allg. Daten'!$D$21=0,"",+I18/'allg. Daten'!$D$21)</f>
        <v/>
      </c>
      <c r="L18" s="187">
        <f t="shared" si="2"/>
        <v>0</v>
      </c>
      <c r="M18" s="135"/>
      <c r="N18" s="167" t="s">
        <v>3</v>
      </c>
    </row>
    <row r="19" spans="1:17" x14ac:dyDescent="0.25">
      <c r="A19" s="17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3" t="e">
        <f t="shared" si="0"/>
        <v>#DIV/0!</v>
      </c>
      <c r="I19" s="163">
        <f>+ROUNDDOWN(F19/'allg. Daten'!$D$21,0)*'allg. Daten'!$D$21+ROUNDDOWN(G19/'allg. Daten'!$D$22,0)*'allg. Daten'!$D$22</f>
        <v>0</v>
      </c>
      <c r="J19" s="185">
        <f t="shared" si="1"/>
        <v>0</v>
      </c>
      <c r="K19" s="186" t="str">
        <f>IF(+I19/'allg. Daten'!$D$21=0,"",+I19/'allg. Daten'!$D$21)</f>
        <v/>
      </c>
      <c r="L19" s="187">
        <f t="shared" si="2"/>
        <v>0</v>
      </c>
      <c r="M19" s="135"/>
      <c r="N19" s="167" t="s">
        <v>3</v>
      </c>
    </row>
    <row r="20" spans="1:17" x14ac:dyDescent="0.25">
      <c r="A20" s="17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3" t="e">
        <f t="shared" si="0"/>
        <v>#DIV/0!</v>
      </c>
      <c r="I20" s="163">
        <f>+ROUNDDOWN(F20/'allg. Daten'!$D$21,0)*'allg. Daten'!$D$21+ROUNDDOWN(G20/'allg. Daten'!$D$22,0)*'allg. Daten'!$D$22</f>
        <v>0</v>
      </c>
      <c r="J20" s="185">
        <f t="shared" si="1"/>
        <v>0</v>
      </c>
      <c r="K20" s="186" t="str">
        <f>IF(+I20/'allg. Daten'!$D$21=0,"",+I20/'allg. Daten'!$D$21)</f>
        <v/>
      </c>
      <c r="L20" s="187">
        <f t="shared" si="2"/>
        <v>0</v>
      </c>
      <c r="M20" s="135"/>
      <c r="N20" s="167" t="s">
        <v>3</v>
      </c>
    </row>
    <row r="21" spans="1:17" x14ac:dyDescent="0.25">
      <c r="A21" s="17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3" t="e">
        <f t="shared" si="0"/>
        <v>#DIV/0!</v>
      </c>
      <c r="I21" s="163">
        <f>+ROUNDDOWN(F21/'allg. Daten'!$D$21,0)*'allg. Daten'!$D$21+ROUNDDOWN(G21/'allg. Daten'!$D$22,0)*'allg. Daten'!$D$22</f>
        <v>0</v>
      </c>
      <c r="J21" s="185">
        <f t="shared" si="1"/>
        <v>0</v>
      </c>
      <c r="K21" s="186" t="str">
        <f>IF(+I21/'allg. Daten'!$D$21=0,"",+I21/'allg. Daten'!$D$21)</f>
        <v/>
      </c>
      <c r="L21" s="187">
        <f t="shared" si="2"/>
        <v>0</v>
      </c>
      <c r="M21" s="135"/>
      <c r="N21" s="167" t="s">
        <v>3</v>
      </c>
    </row>
    <row r="22" spans="1:17" x14ac:dyDescent="0.25">
      <c r="A22" s="17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3" t="e">
        <f t="shared" si="0"/>
        <v>#DIV/0!</v>
      </c>
      <c r="I22" s="163">
        <f>+ROUNDDOWN(F22/'allg. Daten'!$D$21,0)*'allg. Daten'!$D$21+ROUNDDOWN(G22/'allg. Daten'!$D$22,0)*'allg. Daten'!$D$22</f>
        <v>0</v>
      </c>
      <c r="J22" s="185">
        <f t="shared" si="1"/>
        <v>0</v>
      </c>
      <c r="K22" s="186" t="str">
        <f>IF(+I22/'allg. Daten'!$D$21=0,"",+I22/'allg. Daten'!$D$21)</f>
        <v/>
      </c>
      <c r="L22" s="187">
        <f t="shared" si="2"/>
        <v>0</v>
      </c>
      <c r="M22" s="135"/>
      <c r="N22" s="167" t="s">
        <v>3</v>
      </c>
    </row>
    <row r="23" spans="1:17" x14ac:dyDescent="0.25">
      <c r="A23" s="17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3" t="e">
        <f t="shared" si="0"/>
        <v>#DIV/0!</v>
      </c>
      <c r="I23" s="163">
        <f>+ROUNDDOWN(F23/'allg. Daten'!$D$21,0)*'allg. Daten'!$D$21+ROUNDDOWN(G23/'allg. Daten'!$D$22,0)*'allg. Daten'!$D$22</f>
        <v>0</v>
      </c>
      <c r="J23" s="185">
        <f t="shared" si="1"/>
        <v>0</v>
      </c>
      <c r="K23" s="186" t="str">
        <f>IF(+I23/'allg. Daten'!$D$21=0,"",+I23/'allg. Daten'!$D$21)</f>
        <v/>
      </c>
      <c r="L23" s="187">
        <f t="shared" si="2"/>
        <v>0</v>
      </c>
      <c r="M23" s="135"/>
      <c r="N23" s="167" t="s">
        <v>3</v>
      </c>
    </row>
    <row r="24" spans="1:17" x14ac:dyDescent="0.25">
      <c r="A24" s="17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3" t="e">
        <f t="shared" si="0"/>
        <v>#DIV/0!</v>
      </c>
      <c r="I24" s="163">
        <f>+ROUNDDOWN(F24/'allg. Daten'!$D$21,0)*'allg. Daten'!$D$21+ROUNDDOWN(G24/'allg. Daten'!$D$22,0)*'allg. Daten'!$D$22</f>
        <v>0</v>
      </c>
      <c r="J24" s="185">
        <f t="shared" si="1"/>
        <v>0</v>
      </c>
      <c r="K24" s="186" t="str">
        <f>IF(+I24/'allg. Daten'!$D$21=0,"",+I24/'allg. Daten'!$D$21)</f>
        <v/>
      </c>
      <c r="L24" s="187">
        <f t="shared" si="2"/>
        <v>0</v>
      </c>
      <c r="M24" s="135"/>
      <c r="N24" s="167" t="s">
        <v>3</v>
      </c>
    </row>
    <row r="25" spans="1:17" x14ac:dyDescent="0.25">
      <c r="A25" s="17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3" t="e">
        <f t="shared" si="0"/>
        <v>#DIV/0!</v>
      </c>
      <c r="I25" s="163">
        <f>+ROUNDDOWN(F25/'allg. Daten'!$D$21,0)*'allg. Daten'!$D$21+ROUNDDOWN(G25/'allg. Daten'!$D$22,0)*'allg. Daten'!$D$22</f>
        <v>0</v>
      </c>
      <c r="J25" s="185">
        <f t="shared" si="1"/>
        <v>0</v>
      </c>
      <c r="K25" s="186" t="str">
        <f>IF(+I25/'allg. Daten'!$D$21=0,"",+I25/'allg. Daten'!$D$21)</f>
        <v/>
      </c>
      <c r="L25" s="187">
        <f t="shared" si="2"/>
        <v>0</v>
      </c>
      <c r="M25" s="135"/>
      <c r="N25" s="167" t="s">
        <v>3</v>
      </c>
    </row>
    <row r="26" spans="1:17" x14ac:dyDescent="0.25">
      <c r="A26" s="17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3" t="e">
        <f t="shared" si="0"/>
        <v>#DIV/0!</v>
      </c>
      <c r="I26" s="163">
        <f>+ROUNDDOWN(F26/'allg. Daten'!$D$21,0)*'allg. Daten'!$D$21+ROUNDDOWN(G26/'allg. Daten'!$D$22,0)*'allg. Daten'!$D$22</f>
        <v>0</v>
      </c>
      <c r="J26" s="185">
        <f t="shared" si="1"/>
        <v>0</v>
      </c>
      <c r="K26" s="186" t="str">
        <f>IF(+I26/'allg. Daten'!$D$21=0,"",+I26/'allg. Daten'!$D$21)</f>
        <v/>
      </c>
      <c r="L26" s="187">
        <f t="shared" si="2"/>
        <v>0</v>
      </c>
      <c r="M26" s="135"/>
      <c r="N26" s="167" t="s">
        <v>3</v>
      </c>
    </row>
    <row r="27" spans="1:17" x14ac:dyDescent="0.25">
      <c r="A27" s="17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3" t="e">
        <f t="shared" si="0"/>
        <v>#DIV/0!</v>
      </c>
      <c r="I27" s="163">
        <f>+ROUNDDOWN(F27/'allg. Daten'!$D$21,0)*'allg. Daten'!$D$21+ROUNDDOWN(G27/'allg. Daten'!$D$22,0)*'allg. Daten'!$D$22</f>
        <v>0</v>
      </c>
      <c r="J27" s="185">
        <f t="shared" si="1"/>
        <v>0</v>
      </c>
      <c r="K27" s="186" t="str">
        <f>IF(+I27/'allg. Daten'!$D$21=0,"",+I27/'allg. Daten'!$D$21)</f>
        <v/>
      </c>
      <c r="L27" s="187">
        <f t="shared" si="2"/>
        <v>0</v>
      </c>
      <c r="M27" s="135"/>
      <c r="N27" s="167" t="s">
        <v>3</v>
      </c>
    </row>
    <row r="28" spans="1:17" ht="15.75" thickBot="1" x14ac:dyDescent="0.3">
      <c r="A28" s="17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3" t="e">
        <f t="shared" si="0"/>
        <v>#DIV/0!</v>
      </c>
      <c r="I28" s="169">
        <f>+ROUNDDOWN(F28/'allg. Daten'!$D$21,0)*'allg. Daten'!$D$21+ROUNDDOWN(G28/'allg. Daten'!$D$22,0)*'allg. Daten'!$D$22</f>
        <v>0</v>
      </c>
      <c r="J28" s="185">
        <f t="shared" si="1"/>
        <v>0</v>
      </c>
      <c r="K28" s="186" t="str">
        <f>IF(+I28/'allg. Daten'!$D$21=0,"",+I28/'allg. Daten'!$D$21)</f>
        <v/>
      </c>
      <c r="L28" s="187">
        <f t="shared" si="2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5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88" t="s">
        <v>57</v>
      </c>
      <c r="D31" s="189"/>
      <c r="E31" s="189"/>
      <c r="F31" s="189"/>
      <c r="G31" s="189"/>
      <c r="H31" s="189"/>
      <c r="I31" s="189"/>
      <c r="J31" s="189"/>
      <c r="K31" s="189"/>
      <c r="L31" s="190">
        <f>+J29+K30</f>
        <v>0</v>
      </c>
      <c r="M31" s="190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P32" s="181"/>
      <c r="Q32" s="191"/>
    </row>
    <row r="33" spans="1:16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  <c r="P33" s="181"/>
    </row>
    <row r="34" spans="1:16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  <c r="P34" s="181"/>
    </row>
    <row r="35" spans="1:16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  <c r="P35" s="181"/>
    </row>
    <row r="36" spans="1:16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  <c r="P36" s="181"/>
    </row>
    <row r="37" spans="1:16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81"/>
    </row>
    <row r="38" spans="1:16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  <c r="P38" s="181"/>
    </row>
    <row r="39" spans="1:16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  <c r="P39" s="181"/>
    </row>
    <row r="40" spans="1:16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  <c r="P40" s="181"/>
    </row>
    <row r="41" spans="1:16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  <c r="P41" s="181"/>
    </row>
    <row r="42" spans="1:16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  <c r="P42" s="181"/>
    </row>
    <row r="43" spans="1:16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  <c r="P43" s="181"/>
    </row>
    <row r="44" spans="1:16" x14ac:dyDescent="0.25">
      <c r="A44" s="181"/>
      <c r="B44" s="155"/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  <c r="P44" s="181"/>
    </row>
    <row r="45" spans="1:16" s="181" customFormat="1" x14ac:dyDescent="0.25">
      <c r="B45" s="155"/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1:16" s="181" customFormat="1" x14ac:dyDescent="0.25">
      <c r="B46" s="155"/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1:16" s="181" customFormat="1" x14ac:dyDescent="0.25">
      <c r="B47" s="155"/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1:16" s="181" customFormat="1" ht="7.5" customHeight="1" x14ac:dyDescent="0.25">
      <c r="B48" s="155"/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1:16" s="181" customFormat="1" x14ac:dyDescent="0.25">
      <c r="B49" s="155"/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1:16" s="181" customFormat="1" x14ac:dyDescent="0.25">
      <c r="B50" s="155"/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1:16" s="181" customFormat="1" x14ac:dyDescent="0.25">
      <c r="B51" s="155"/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1:16" s="181" customFormat="1" x14ac:dyDescent="0.25">
      <c r="B52" s="155"/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1:16" s="181" customFormat="1" ht="15.75" customHeight="1" x14ac:dyDescent="0.25">
      <c r="B53" s="155"/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1:16" s="181" customFormat="1" x14ac:dyDescent="0.25">
      <c r="B54" s="155"/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1:16" s="181" customFormat="1" x14ac:dyDescent="0.25">
      <c r="B55" s="155"/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1:16" s="181" customFormat="1" x14ac:dyDescent="0.25">
      <c r="B56" s="155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1:16" s="181" customFormat="1" x14ac:dyDescent="0.25">
      <c r="B57" s="155"/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1:16" s="181" customFormat="1" x14ac:dyDescent="0.25">
      <c r="B58" s="155"/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1:16" s="181" customFormat="1" x14ac:dyDescent="0.25">
      <c r="B59" s="155"/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1:16" s="181" customFormat="1" ht="15.75" customHeight="1" x14ac:dyDescent="0.25">
      <c r="B60" s="155"/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1:16" x14ac:dyDescent="0.25">
      <c r="A61" s="181"/>
      <c r="B61" s="155"/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  <c r="P61" s="181"/>
    </row>
    <row r="62" spans="1:16" x14ac:dyDescent="0.25">
      <c r="A62" s="181"/>
      <c r="B62" s="155"/>
      <c r="P62" s="181"/>
    </row>
    <row r="63" spans="1:16" x14ac:dyDescent="0.25">
      <c r="P63" s="181"/>
    </row>
    <row r="64" spans="1:16" x14ac:dyDescent="0.25">
      <c r="P64" s="181"/>
    </row>
    <row r="65" spans="3:16" x14ac:dyDescent="0.25"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</row>
    <row r="66" spans="3:16" x14ac:dyDescent="0.25"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</row>
    <row r="67" spans="3:16" x14ac:dyDescent="0.25"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</row>
    <row r="68" spans="3:16" x14ac:dyDescent="0.25"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</row>
    <row r="69" spans="3:16" x14ac:dyDescent="0.25"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</row>
  </sheetData>
  <sheetProtection algorithmName="SHA-512" hashValue="4GKnVLCHxc5PhD6ogUe/hDM0p+mu2t4Ql1EDnd2rIv9TE/BWsjrWv5hqMLv8e8mNbd5UzrHVuIGDPNTvNwsnDQ==" saltValue="8g+7t4DXKNsFUsJeawdRkw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">
    <cfRule type="cellIs" dxfId="631" priority="29" operator="equal">
      <formula>0</formula>
    </cfRule>
  </conditionalFormatting>
  <conditionalFormatting sqref="D29:J30 D31:E31">
    <cfRule type="cellIs" dxfId="630" priority="28" operator="equal">
      <formula>0</formula>
    </cfRule>
  </conditionalFormatting>
  <conditionalFormatting sqref="K30 L31">
    <cfRule type="cellIs" dxfId="629" priority="27" operator="equal">
      <formula>0</formula>
    </cfRule>
  </conditionalFormatting>
  <conditionalFormatting sqref="K30 L31">
    <cfRule type="cellIs" dxfId="628" priority="26" operator="equal">
      <formula>0</formula>
    </cfRule>
  </conditionalFormatting>
  <conditionalFormatting sqref="M29">
    <cfRule type="cellIs" dxfId="627" priority="25" operator="equal">
      <formula>0</formula>
    </cfRule>
  </conditionalFormatting>
  <conditionalFormatting sqref="M29">
    <cfRule type="cellIs" dxfId="626" priority="24" operator="equal">
      <formula>0</formula>
    </cfRule>
  </conditionalFormatting>
  <conditionalFormatting sqref="M31">
    <cfRule type="cellIs" dxfId="625" priority="23" operator="equal">
      <formula>0</formula>
    </cfRule>
  </conditionalFormatting>
  <conditionalFormatting sqref="M31">
    <cfRule type="cellIs" dxfId="624" priority="22" operator="equal">
      <formula>0</formula>
    </cfRule>
  </conditionalFormatting>
  <conditionalFormatting sqref="F31:K31">
    <cfRule type="cellIs" dxfId="623" priority="21" operator="equal">
      <formula>0</formula>
    </cfRule>
  </conditionalFormatting>
  <conditionalFormatting sqref="J11:J28">
    <cfRule type="cellIs" dxfId="622" priority="20" operator="equal">
      <formula>0</formula>
    </cfRule>
  </conditionalFormatting>
  <conditionalFormatting sqref="K11:L28">
    <cfRule type="cellIs" dxfId="621" priority="19" operator="equal">
      <formula>0</formula>
    </cfRule>
  </conditionalFormatting>
  <conditionalFormatting sqref="J11:L28">
    <cfRule type="cellIs" dxfId="620" priority="18" operator="equal">
      <formula>0</formula>
    </cfRule>
  </conditionalFormatting>
  <conditionalFormatting sqref="I11">
    <cfRule type="cellIs" dxfId="619" priority="11" operator="equal">
      <formula>0</formula>
    </cfRule>
  </conditionalFormatting>
  <conditionalFormatting sqref="I11">
    <cfRule type="cellIs" dxfId="618" priority="10" operator="equal">
      <formula>0</formula>
    </cfRule>
  </conditionalFormatting>
  <conditionalFormatting sqref="H12:H28">
    <cfRule type="cellIs" dxfId="617" priority="17" operator="equal">
      <formula>0</formula>
    </cfRule>
  </conditionalFormatting>
  <conditionalFormatting sqref="H12:H28">
    <cfRule type="cellIs" dxfId="616" priority="16" operator="equal">
      <formula>0</formula>
    </cfRule>
  </conditionalFormatting>
  <conditionalFormatting sqref="H11:H28">
    <cfRule type="cellIs" dxfId="615" priority="13" operator="equal">
      <formula>0</formula>
    </cfRule>
  </conditionalFormatting>
  <conditionalFormatting sqref="H11:H28">
    <cfRule type="cellIs" dxfId="614" priority="12" operator="equal">
      <formula>0</formula>
    </cfRule>
  </conditionalFormatting>
  <conditionalFormatting sqref="I12:I28">
    <cfRule type="cellIs" dxfId="613" priority="15" operator="equal">
      <formula>0</formula>
    </cfRule>
  </conditionalFormatting>
  <conditionalFormatting sqref="I12:I28">
    <cfRule type="cellIs" dxfId="612" priority="14" operator="equal">
      <formula>0</formula>
    </cfRule>
  </conditionalFormatting>
  <conditionalFormatting sqref="C11:C28">
    <cfRule type="expression" dxfId="611" priority="9">
      <formula>AND($L$5&gt;10000,$A11="Ferien")</formula>
    </cfRule>
  </conditionalFormatting>
  <conditionalFormatting sqref="D19:N28 H11:N17 H18:L18 N18">
    <cfRule type="expression" dxfId="610" priority="8" stopIfTrue="1">
      <formula>AND($L$5&gt;10000,$A11="Ferien")</formula>
    </cfRule>
  </conditionalFormatting>
  <conditionalFormatting sqref="D19:M28 H11:M17 H18:L18">
    <cfRule type="expression" dxfId="609" priority="7" stopIfTrue="1">
      <formula>AND($L$5&gt;10000,$A11="Ferien")</formula>
    </cfRule>
  </conditionalFormatting>
  <conditionalFormatting sqref="D18:G18">
    <cfRule type="expression" dxfId="608" priority="6" stopIfTrue="1">
      <formula>AND($L$5&gt;10000,$A18="Ferien")</formula>
    </cfRule>
  </conditionalFormatting>
  <conditionalFormatting sqref="D18:G18">
    <cfRule type="expression" dxfId="607" priority="5" stopIfTrue="1">
      <formula>AND($L$5&gt;10000,$A18="Ferien")</formula>
    </cfRule>
  </conditionalFormatting>
  <conditionalFormatting sqref="M18">
    <cfRule type="expression" dxfId="606" priority="4" stopIfTrue="1">
      <formula>AND($L$5&gt;10000,$A18="Ferien")</formula>
    </cfRule>
  </conditionalFormatting>
  <conditionalFormatting sqref="M18">
    <cfRule type="expression" dxfId="605" priority="3" stopIfTrue="1">
      <formula>AND($L$5&gt;10000,$A18="Ferien")</formula>
    </cfRule>
  </conditionalFormatting>
  <conditionalFormatting sqref="D11:G17">
    <cfRule type="expression" dxfId="604" priority="2" stopIfTrue="1">
      <formula>AND($L$5&gt;10000,$A11="Ferien")</formula>
    </cfRule>
  </conditionalFormatting>
  <conditionalFormatting sqref="D11:G17">
    <cfRule type="expression" dxfId="603" priority="1" stopIfTrue="1">
      <formula>AND($L$5&gt;10000,$A11="Ferien")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8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8"/>
  <dimension ref="A1:T69"/>
  <sheetViews>
    <sheetView view="pageLayout" topLeftCell="C19" zoomScaleNormal="100" workbookViewId="0">
      <selection activeCell="O27" sqref="O27"/>
    </sheetView>
  </sheetViews>
  <sheetFormatPr baseColWidth="10" defaultColWidth="10.85546875" defaultRowHeight="15" x14ac:dyDescent="0.25"/>
  <cols>
    <col min="1" max="1" width="6" style="179" hidden="1" customWidth="1"/>
    <col min="2" max="2" width="29.85546875" style="149" hidden="1" customWidth="1"/>
    <col min="3" max="3" width="10.85546875" style="179"/>
    <col min="4" max="7" width="8.140625" style="179" customWidth="1"/>
    <col min="8" max="9" width="9.85546875" style="179" hidden="1" customWidth="1"/>
    <col min="10" max="10" width="7.5703125" style="179" customWidth="1"/>
    <col min="11" max="12" width="8.42578125" style="179" customWidth="1"/>
    <col min="13" max="13" width="13.140625" style="179" customWidth="1"/>
    <col min="14" max="14" width="9" style="179" customWidth="1"/>
    <col min="15" max="17" width="10.85546875" style="179"/>
    <col min="18" max="18" width="11.5703125" style="179" customWidth="1"/>
    <col min="19" max="19" width="10.85546875" style="179"/>
    <col min="20" max="20" width="2.85546875" style="179" bestFit="1" customWidth="1"/>
    <col min="21" max="21" width="7" style="179" customWidth="1"/>
    <col min="22" max="16384" width="10.85546875" style="17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80"/>
      <c r="P1" s="180"/>
      <c r="Q1" s="180"/>
      <c r="R1" s="180"/>
      <c r="S1" s="180"/>
      <c r="T1" s="180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2"/>
      <c r="Q2" s="2"/>
      <c r="R2" s="2"/>
      <c r="S2" s="2"/>
      <c r="T2" s="2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+Zusammenfassung!$C$23</f>
        <v>0</v>
      </c>
      <c r="E5" s="292"/>
      <c r="F5" s="292"/>
      <c r="G5" s="292"/>
      <c r="H5" s="292"/>
      <c r="I5" s="292"/>
      <c r="J5" s="292"/>
      <c r="K5" s="292"/>
      <c r="L5" s="304">
        <f>+Zusammenfassung!$B$23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+Zusammenfassung!$D$23&amp;"; "&amp;+Zusammenfassung!$E$23&amp;" "&amp;+Zusammenfassung!$F$23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IF(+Zusammenfassung!$Q$23="Schule eintragen",0,+Zusammenfassung!$Q$23)</f>
        <v>0</v>
      </c>
    </row>
    <row r="7" spans="1:20" ht="23.45" customHeight="1" thickBot="1" x14ac:dyDescent="0.3">
      <c r="B7" s="150"/>
      <c r="C7" s="57" t="s">
        <v>49</v>
      </c>
      <c r="D7" s="293">
        <f>+Zusammenfassung!$G$23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Daten'!C6:G13,4,FALSE)))</f>
        <v>0</v>
      </c>
    </row>
    <row r="8" spans="1:20" s="181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314" t="s">
        <v>38</v>
      </c>
      <c r="E9" s="314"/>
      <c r="F9" s="314"/>
      <c r="G9" s="314"/>
      <c r="H9" s="298" t="s">
        <v>39</v>
      </c>
      <c r="I9" s="299"/>
      <c r="J9" s="315" t="s">
        <v>37</v>
      </c>
      <c r="K9" s="316"/>
      <c r="L9" s="316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82" t="s">
        <v>5</v>
      </c>
      <c r="E10" s="182" t="s">
        <v>12</v>
      </c>
      <c r="F10" s="182" t="s">
        <v>5</v>
      </c>
      <c r="G10" s="182" t="s">
        <v>12</v>
      </c>
      <c r="H10" s="158" t="s">
        <v>11</v>
      </c>
      <c r="I10" s="159" t="s">
        <v>10</v>
      </c>
      <c r="J10" s="183" t="s">
        <v>11</v>
      </c>
      <c r="K10" s="184" t="s">
        <v>10</v>
      </c>
      <c r="L10" s="317"/>
      <c r="M10" s="312"/>
      <c r="N10" s="313"/>
    </row>
    <row r="11" spans="1:20" x14ac:dyDescent="0.25">
      <c r="A11" s="17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3" t="e">
        <f>IF($N$6=0,0,+ROUNDDOWN(D11/$N$6,0)*$N$6+ROUNDDOWN(E11/$N$6,0)*$N$6)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85">
        <f>IFERROR((H11/$N$6),0)</f>
        <v>0</v>
      </c>
      <c r="K11" s="186" t="str">
        <f>IF(+I11/'allg. Daten'!$D$21=0,"",+I11/'allg. Daten'!$D$21)</f>
        <v/>
      </c>
      <c r="L11" s="187">
        <f>+IFERROR(J11+K11,MAX(J11,K11))</f>
        <v>0</v>
      </c>
      <c r="M11" s="135"/>
      <c r="N11" s="167" t="s">
        <v>3</v>
      </c>
    </row>
    <row r="12" spans="1:20" x14ac:dyDescent="0.25">
      <c r="A12" s="17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3" t="e">
        <f t="shared" ref="H12:H28" si="0">IF($N$6=0,0,+ROUNDDOWN(D12/$N$6,0)*$N$6+ROUNDDOWN(E12/$N$6,0)*$N$6)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85">
        <f t="shared" ref="J12:J28" si="1">IFERROR((H12/$N$6),0)</f>
        <v>0</v>
      </c>
      <c r="K12" s="186" t="str">
        <f>IF(+I12/'allg. Daten'!$D$21=0,"",+I12/'allg. Daten'!$D$21)</f>
        <v/>
      </c>
      <c r="L12" s="187">
        <f t="shared" ref="L12:L28" si="2">+IFERROR(J12+K12,MAX(J12,K12))</f>
        <v>0</v>
      </c>
      <c r="M12" s="135"/>
      <c r="N12" s="167" t="s">
        <v>3</v>
      </c>
    </row>
    <row r="13" spans="1:20" x14ac:dyDescent="0.25">
      <c r="A13" s="17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3" t="e">
        <f t="shared" si="0"/>
        <v>#DIV/0!</v>
      </c>
      <c r="I13" s="163">
        <f>+ROUNDDOWN(F13/'allg. Daten'!$D$21,0)*'allg. Daten'!$D$21+ROUNDDOWN(G13/'allg. Daten'!$D$22,0)*'allg. Daten'!$D$22</f>
        <v>0</v>
      </c>
      <c r="J13" s="185">
        <f t="shared" si="1"/>
        <v>0</v>
      </c>
      <c r="K13" s="186" t="str">
        <f>IF(+I13/'allg. Daten'!$D$21=0,"",+I13/'allg. Daten'!$D$21)</f>
        <v/>
      </c>
      <c r="L13" s="187">
        <f t="shared" si="2"/>
        <v>0</v>
      </c>
      <c r="M13" s="135"/>
      <c r="N13" s="167" t="s">
        <v>3</v>
      </c>
    </row>
    <row r="14" spans="1:20" x14ac:dyDescent="0.25">
      <c r="A14" s="17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3" t="e">
        <f t="shared" si="0"/>
        <v>#DIV/0!</v>
      </c>
      <c r="I14" s="163">
        <f>+ROUNDDOWN(F14/'allg. Daten'!$D$21,0)*'allg. Daten'!$D$21+ROUNDDOWN(G14/'allg. Daten'!$D$22,0)*'allg. Daten'!$D$22</f>
        <v>0</v>
      </c>
      <c r="J14" s="185">
        <f t="shared" si="1"/>
        <v>0</v>
      </c>
      <c r="K14" s="186" t="str">
        <f>IF(+I14/'allg. Daten'!$D$21=0,"",+I14/'allg. Daten'!$D$21)</f>
        <v/>
      </c>
      <c r="L14" s="187">
        <f t="shared" si="2"/>
        <v>0</v>
      </c>
      <c r="M14" s="135"/>
      <c r="N14" s="167" t="s">
        <v>3</v>
      </c>
    </row>
    <row r="15" spans="1:20" x14ac:dyDescent="0.25">
      <c r="A15" s="17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3" t="e">
        <f t="shared" si="0"/>
        <v>#DIV/0!</v>
      </c>
      <c r="I15" s="163">
        <f>+ROUNDDOWN(F15/'allg. Daten'!$D$21,0)*'allg. Daten'!$D$21+ROUNDDOWN(G15/'allg. Daten'!$D$22,0)*'allg. Daten'!$D$22</f>
        <v>0</v>
      </c>
      <c r="J15" s="185">
        <f t="shared" si="1"/>
        <v>0</v>
      </c>
      <c r="K15" s="186" t="str">
        <f>IF(+I15/'allg. Daten'!$D$21=0,"",+I15/'allg. Daten'!$D$21)</f>
        <v/>
      </c>
      <c r="L15" s="187">
        <f t="shared" si="2"/>
        <v>0</v>
      </c>
      <c r="M15" s="135"/>
      <c r="N15" s="167" t="s">
        <v>3</v>
      </c>
    </row>
    <row r="16" spans="1:20" x14ac:dyDescent="0.25">
      <c r="A16" s="17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3" t="e">
        <f t="shared" si="0"/>
        <v>#DIV/0!</v>
      </c>
      <c r="I16" s="163">
        <f>+ROUNDDOWN(F16/'allg. Daten'!$D$21,0)*'allg. Daten'!$D$21+ROUNDDOWN(G16/'allg. Daten'!$D$22,0)*'allg. Daten'!$D$22</f>
        <v>0</v>
      </c>
      <c r="J16" s="185">
        <f t="shared" si="1"/>
        <v>0</v>
      </c>
      <c r="K16" s="186" t="str">
        <f>IF(+I16/'allg. Daten'!$D$21=0,"",+I16/'allg. Daten'!$D$21)</f>
        <v/>
      </c>
      <c r="L16" s="187">
        <f t="shared" si="2"/>
        <v>0</v>
      </c>
      <c r="M16" s="135"/>
      <c r="N16" s="167" t="s">
        <v>3</v>
      </c>
    </row>
    <row r="17" spans="1:17" x14ac:dyDescent="0.25">
      <c r="A17" s="17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3" t="e">
        <f t="shared" si="0"/>
        <v>#DIV/0!</v>
      </c>
      <c r="I17" s="163">
        <f>+ROUNDDOWN(F17/'allg. Daten'!$D$21,0)*'allg. Daten'!$D$21+ROUNDDOWN(G17/'allg. Daten'!$D$22,0)*'allg. Daten'!$D$22</f>
        <v>0</v>
      </c>
      <c r="J17" s="185">
        <f t="shared" si="1"/>
        <v>0</v>
      </c>
      <c r="K17" s="186" t="str">
        <f>IF(+I17/'allg. Daten'!$D$21=0,"",+I17/'allg. Daten'!$D$21)</f>
        <v/>
      </c>
      <c r="L17" s="187">
        <f t="shared" si="2"/>
        <v>0</v>
      </c>
      <c r="M17" s="135"/>
      <c r="N17" s="167" t="s">
        <v>3</v>
      </c>
    </row>
    <row r="18" spans="1:17" x14ac:dyDescent="0.25">
      <c r="A18" s="17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3" t="e">
        <f t="shared" si="0"/>
        <v>#DIV/0!</v>
      </c>
      <c r="I18" s="163">
        <f>+ROUNDDOWN(F18/'allg. Daten'!$D$21,0)*'allg. Daten'!$D$21+ROUNDDOWN(G18/'allg. Daten'!$D$22,0)*'allg. Daten'!$D$22</f>
        <v>0</v>
      </c>
      <c r="J18" s="185">
        <f t="shared" si="1"/>
        <v>0</v>
      </c>
      <c r="K18" s="186" t="str">
        <f>IF(+I18/'allg. Daten'!$D$21=0,"",+I18/'allg. Daten'!$D$21)</f>
        <v/>
      </c>
      <c r="L18" s="187">
        <f t="shared" si="2"/>
        <v>0</v>
      </c>
      <c r="M18" s="135"/>
      <c r="N18" s="167" t="s">
        <v>3</v>
      </c>
    </row>
    <row r="19" spans="1:17" x14ac:dyDescent="0.25">
      <c r="A19" s="17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3" t="e">
        <f t="shared" si="0"/>
        <v>#DIV/0!</v>
      </c>
      <c r="I19" s="163">
        <f>+ROUNDDOWN(F19/'allg. Daten'!$D$21,0)*'allg. Daten'!$D$21+ROUNDDOWN(G19/'allg. Daten'!$D$22,0)*'allg. Daten'!$D$22</f>
        <v>0</v>
      </c>
      <c r="J19" s="185">
        <f t="shared" si="1"/>
        <v>0</v>
      </c>
      <c r="K19" s="186" t="str">
        <f>IF(+I19/'allg. Daten'!$D$21=0,"",+I19/'allg. Daten'!$D$21)</f>
        <v/>
      </c>
      <c r="L19" s="187">
        <f t="shared" si="2"/>
        <v>0</v>
      </c>
      <c r="M19" s="135"/>
      <c r="N19" s="167" t="s">
        <v>3</v>
      </c>
    </row>
    <row r="20" spans="1:17" x14ac:dyDescent="0.25">
      <c r="A20" s="17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3" t="e">
        <f t="shared" si="0"/>
        <v>#DIV/0!</v>
      </c>
      <c r="I20" s="163">
        <f>+ROUNDDOWN(F20/'allg. Daten'!$D$21,0)*'allg. Daten'!$D$21+ROUNDDOWN(G20/'allg. Daten'!$D$22,0)*'allg. Daten'!$D$22</f>
        <v>0</v>
      </c>
      <c r="J20" s="185">
        <f t="shared" si="1"/>
        <v>0</v>
      </c>
      <c r="K20" s="186" t="str">
        <f>IF(+I20/'allg. Daten'!$D$21=0,"",+I20/'allg. Daten'!$D$21)</f>
        <v/>
      </c>
      <c r="L20" s="187">
        <f t="shared" si="2"/>
        <v>0</v>
      </c>
      <c r="M20" s="135"/>
      <c r="N20" s="167" t="s">
        <v>3</v>
      </c>
    </row>
    <row r="21" spans="1:17" x14ac:dyDescent="0.25">
      <c r="A21" s="17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3" t="e">
        <f t="shared" si="0"/>
        <v>#DIV/0!</v>
      </c>
      <c r="I21" s="163">
        <f>+ROUNDDOWN(F21/'allg. Daten'!$D$21,0)*'allg. Daten'!$D$21+ROUNDDOWN(G21/'allg. Daten'!$D$22,0)*'allg. Daten'!$D$22</f>
        <v>0</v>
      </c>
      <c r="J21" s="185">
        <f t="shared" si="1"/>
        <v>0</v>
      </c>
      <c r="K21" s="186" t="str">
        <f>IF(+I21/'allg. Daten'!$D$21=0,"",+I21/'allg. Daten'!$D$21)</f>
        <v/>
      </c>
      <c r="L21" s="187">
        <f t="shared" si="2"/>
        <v>0</v>
      </c>
      <c r="M21" s="135"/>
      <c r="N21" s="167" t="s">
        <v>3</v>
      </c>
    </row>
    <row r="22" spans="1:17" x14ac:dyDescent="0.25">
      <c r="A22" s="17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3" t="e">
        <f t="shared" si="0"/>
        <v>#DIV/0!</v>
      </c>
      <c r="I22" s="163">
        <f>+ROUNDDOWN(F22/'allg. Daten'!$D$21,0)*'allg. Daten'!$D$21+ROUNDDOWN(G22/'allg. Daten'!$D$22,0)*'allg. Daten'!$D$22</f>
        <v>0</v>
      </c>
      <c r="J22" s="185">
        <f t="shared" si="1"/>
        <v>0</v>
      </c>
      <c r="K22" s="186" t="str">
        <f>IF(+I22/'allg. Daten'!$D$21=0,"",+I22/'allg. Daten'!$D$21)</f>
        <v/>
      </c>
      <c r="L22" s="187">
        <f t="shared" si="2"/>
        <v>0</v>
      </c>
      <c r="M22" s="135"/>
      <c r="N22" s="167" t="s">
        <v>3</v>
      </c>
    </row>
    <row r="23" spans="1:17" x14ac:dyDescent="0.25">
      <c r="A23" s="17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3" t="e">
        <f t="shared" si="0"/>
        <v>#DIV/0!</v>
      </c>
      <c r="I23" s="163">
        <f>+ROUNDDOWN(F23/'allg. Daten'!$D$21,0)*'allg. Daten'!$D$21+ROUNDDOWN(G23/'allg. Daten'!$D$22,0)*'allg. Daten'!$D$22</f>
        <v>0</v>
      </c>
      <c r="J23" s="185">
        <f t="shared" si="1"/>
        <v>0</v>
      </c>
      <c r="K23" s="186" t="str">
        <f>IF(+I23/'allg. Daten'!$D$21=0,"",+I23/'allg. Daten'!$D$21)</f>
        <v/>
      </c>
      <c r="L23" s="187">
        <f t="shared" si="2"/>
        <v>0</v>
      </c>
      <c r="M23" s="135"/>
      <c r="N23" s="167" t="s">
        <v>3</v>
      </c>
    </row>
    <row r="24" spans="1:17" x14ac:dyDescent="0.25">
      <c r="A24" s="17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3" t="e">
        <f t="shared" si="0"/>
        <v>#DIV/0!</v>
      </c>
      <c r="I24" s="163">
        <f>+ROUNDDOWN(F24/'allg. Daten'!$D$21,0)*'allg. Daten'!$D$21+ROUNDDOWN(G24/'allg. Daten'!$D$22,0)*'allg. Daten'!$D$22</f>
        <v>0</v>
      </c>
      <c r="J24" s="185">
        <f t="shared" si="1"/>
        <v>0</v>
      </c>
      <c r="K24" s="186" t="str">
        <f>IF(+I24/'allg. Daten'!$D$21=0,"",+I24/'allg. Daten'!$D$21)</f>
        <v/>
      </c>
      <c r="L24" s="187">
        <f t="shared" si="2"/>
        <v>0</v>
      </c>
      <c r="M24" s="135"/>
      <c r="N24" s="167" t="s">
        <v>3</v>
      </c>
    </row>
    <row r="25" spans="1:17" x14ac:dyDescent="0.25">
      <c r="A25" s="17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3" t="e">
        <f t="shared" si="0"/>
        <v>#DIV/0!</v>
      </c>
      <c r="I25" s="163">
        <f>+ROUNDDOWN(F25/'allg. Daten'!$D$21,0)*'allg. Daten'!$D$21+ROUNDDOWN(G25/'allg. Daten'!$D$22,0)*'allg. Daten'!$D$22</f>
        <v>0</v>
      </c>
      <c r="J25" s="185">
        <f t="shared" si="1"/>
        <v>0</v>
      </c>
      <c r="K25" s="186" t="str">
        <f>IF(+I25/'allg. Daten'!$D$21=0,"",+I25/'allg. Daten'!$D$21)</f>
        <v/>
      </c>
      <c r="L25" s="187">
        <f t="shared" si="2"/>
        <v>0</v>
      </c>
      <c r="M25" s="135"/>
      <c r="N25" s="167" t="s">
        <v>3</v>
      </c>
    </row>
    <row r="26" spans="1:17" x14ac:dyDescent="0.25">
      <c r="A26" s="17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3" t="e">
        <f t="shared" si="0"/>
        <v>#DIV/0!</v>
      </c>
      <c r="I26" s="163">
        <f>+ROUNDDOWN(F26/'allg. Daten'!$D$21,0)*'allg. Daten'!$D$21+ROUNDDOWN(G26/'allg. Daten'!$D$22,0)*'allg. Daten'!$D$22</f>
        <v>0</v>
      </c>
      <c r="J26" s="185">
        <f t="shared" si="1"/>
        <v>0</v>
      </c>
      <c r="K26" s="186" t="str">
        <f>IF(+I26/'allg. Daten'!$D$21=0,"",+I26/'allg. Daten'!$D$21)</f>
        <v/>
      </c>
      <c r="L26" s="187">
        <f t="shared" si="2"/>
        <v>0</v>
      </c>
      <c r="M26" s="135"/>
      <c r="N26" s="167" t="s">
        <v>3</v>
      </c>
    </row>
    <row r="27" spans="1:17" x14ac:dyDescent="0.25">
      <c r="A27" s="17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3" t="e">
        <f t="shared" si="0"/>
        <v>#DIV/0!</v>
      </c>
      <c r="I27" s="163">
        <f>+ROUNDDOWN(F27/'allg. Daten'!$D$21,0)*'allg. Daten'!$D$21+ROUNDDOWN(G27/'allg. Daten'!$D$22,0)*'allg. Daten'!$D$22</f>
        <v>0</v>
      </c>
      <c r="J27" s="185">
        <f t="shared" si="1"/>
        <v>0</v>
      </c>
      <c r="K27" s="186" t="str">
        <f>IF(+I27/'allg. Daten'!$D$21=0,"",+I27/'allg. Daten'!$D$21)</f>
        <v/>
      </c>
      <c r="L27" s="187">
        <f t="shared" si="2"/>
        <v>0</v>
      </c>
      <c r="M27" s="135"/>
      <c r="N27" s="167" t="s">
        <v>3</v>
      </c>
    </row>
    <row r="28" spans="1:17" ht="15.75" thickBot="1" x14ac:dyDescent="0.3">
      <c r="A28" s="17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3" t="e">
        <f t="shared" si="0"/>
        <v>#DIV/0!</v>
      </c>
      <c r="I28" s="169">
        <f>+ROUNDDOWN(F28/'allg. Daten'!$D$21,0)*'allg. Daten'!$D$21+ROUNDDOWN(G28/'allg. Daten'!$D$22,0)*'allg. Daten'!$D$22</f>
        <v>0</v>
      </c>
      <c r="J28" s="185">
        <f t="shared" si="1"/>
        <v>0</v>
      </c>
      <c r="K28" s="186" t="str">
        <f>IF(+I28/'allg. Daten'!$D$21=0,"",+I28/'allg. Daten'!$D$21)</f>
        <v/>
      </c>
      <c r="L28" s="187">
        <f t="shared" si="2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5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88" t="s">
        <v>57</v>
      </c>
      <c r="D31" s="189"/>
      <c r="E31" s="189"/>
      <c r="F31" s="189"/>
      <c r="G31" s="189"/>
      <c r="H31" s="189"/>
      <c r="I31" s="189"/>
      <c r="J31" s="189"/>
      <c r="K31" s="189"/>
      <c r="L31" s="190">
        <f>+J29+K30</f>
        <v>0</v>
      </c>
      <c r="M31" s="190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P32" s="181"/>
      <c r="Q32" s="191"/>
    </row>
    <row r="33" spans="1:16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  <c r="P33" s="181"/>
    </row>
    <row r="34" spans="1:16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  <c r="P34" s="181"/>
    </row>
    <row r="35" spans="1:16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  <c r="P35" s="181"/>
    </row>
    <row r="36" spans="1:16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  <c r="P36" s="181"/>
    </row>
    <row r="37" spans="1:16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81"/>
    </row>
    <row r="38" spans="1:16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  <c r="P38" s="181"/>
    </row>
    <row r="39" spans="1:16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  <c r="P39" s="181"/>
    </row>
    <row r="40" spans="1:16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  <c r="P40" s="181"/>
    </row>
    <row r="41" spans="1:16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  <c r="P41" s="181"/>
    </row>
    <row r="42" spans="1:16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  <c r="P42" s="181"/>
    </row>
    <row r="43" spans="1:16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  <c r="P43" s="181"/>
    </row>
    <row r="44" spans="1:16" x14ac:dyDescent="0.25">
      <c r="A44" s="181"/>
      <c r="B44" s="155"/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  <c r="P44" s="181"/>
    </row>
    <row r="45" spans="1:16" s="181" customFormat="1" x14ac:dyDescent="0.25">
      <c r="B45" s="155"/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1:16" s="181" customFormat="1" x14ac:dyDescent="0.25">
      <c r="B46" s="155"/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1:16" s="181" customFormat="1" x14ac:dyDescent="0.25">
      <c r="B47" s="155"/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1:16" s="181" customFormat="1" ht="7.5" customHeight="1" x14ac:dyDescent="0.25">
      <c r="B48" s="155"/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1:16" s="181" customFormat="1" x14ac:dyDescent="0.25">
      <c r="B49" s="155"/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1:16" s="181" customFormat="1" x14ac:dyDescent="0.25">
      <c r="B50" s="155"/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1:16" s="181" customFormat="1" x14ac:dyDescent="0.25">
      <c r="B51" s="155"/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1:16" s="181" customFormat="1" x14ac:dyDescent="0.25">
      <c r="B52" s="155"/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1:16" s="181" customFormat="1" ht="15.75" customHeight="1" x14ac:dyDescent="0.25">
      <c r="B53" s="155"/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1:16" s="181" customFormat="1" x14ac:dyDescent="0.25">
      <c r="B54" s="155"/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1:16" s="181" customFormat="1" x14ac:dyDescent="0.25">
      <c r="B55" s="155"/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1:16" s="181" customFormat="1" x14ac:dyDescent="0.25">
      <c r="B56" s="155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1:16" s="181" customFormat="1" x14ac:dyDescent="0.25">
      <c r="B57" s="155"/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1:16" s="181" customFormat="1" x14ac:dyDescent="0.25">
      <c r="B58" s="155"/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1:16" s="181" customFormat="1" x14ac:dyDescent="0.25">
      <c r="B59" s="155"/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1:16" s="181" customFormat="1" ht="15.75" customHeight="1" x14ac:dyDescent="0.25">
      <c r="B60" s="155"/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1:16" x14ac:dyDescent="0.25">
      <c r="A61" s="181"/>
      <c r="B61" s="155"/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  <c r="P61" s="181"/>
    </row>
    <row r="62" spans="1:16" x14ac:dyDescent="0.25">
      <c r="A62" s="181"/>
      <c r="B62" s="155"/>
      <c r="P62" s="181"/>
    </row>
    <row r="63" spans="1:16" x14ac:dyDescent="0.25">
      <c r="P63" s="181"/>
    </row>
    <row r="64" spans="1:16" x14ac:dyDescent="0.25">
      <c r="P64" s="181"/>
    </row>
    <row r="65" spans="3:16" x14ac:dyDescent="0.25"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</row>
    <row r="66" spans="3:16" x14ac:dyDescent="0.25"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</row>
    <row r="67" spans="3:16" x14ac:dyDescent="0.25"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</row>
    <row r="68" spans="3:16" x14ac:dyDescent="0.25"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</row>
    <row r="69" spans="3:16" x14ac:dyDescent="0.25"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</row>
  </sheetData>
  <sheetProtection algorithmName="SHA-512" hashValue="8dvEjAXLdK5SWE+BB5Hslaab0Znm3xWFc6kBN7tpfU1B+NLfkZYlorV+VGrVq2gVMJX03Z436GMsvd6WRSy26g==" saltValue="9iJPIqpKiW//Wdg04Kt7uA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">
    <cfRule type="cellIs" dxfId="602" priority="27" operator="equal">
      <formula>0</formula>
    </cfRule>
  </conditionalFormatting>
  <conditionalFormatting sqref="D29:J30 D31:E31">
    <cfRule type="cellIs" dxfId="601" priority="26" operator="equal">
      <formula>0</formula>
    </cfRule>
  </conditionalFormatting>
  <conditionalFormatting sqref="K30 L31">
    <cfRule type="cellIs" dxfId="600" priority="25" operator="equal">
      <formula>0</formula>
    </cfRule>
  </conditionalFormatting>
  <conditionalFormatting sqref="K30 L31">
    <cfRule type="cellIs" dxfId="599" priority="24" operator="equal">
      <formula>0</formula>
    </cfRule>
  </conditionalFormatting>
  <conditionalFormatting sqref="M29">
    <cfRule type="cellIs" dxfId="598" priority="23" operator="equal">
      <formula>0</formula>
    </cfRule>
  </conditionalFormatting>
  <conditionalFormatting sqref="M29">
    <cfRule type="cellIs" dxfId="597" priority="22" operator="equal">
      <formula>0</formula>
    </cfRule>
  </conditionalFormatting>
  <conditionalFormatting sqref="M31">
    <cfRule type="cellIs" dxfId="596" priority="21" operator="equal">
      <formula>0</formula>
    </cfRule>
  </conditionalFormatting>
  <conditionalFormatting sqref="M31">
    <cfRule type="cellIs" dxfId="595" priority="20" operator="equal">
      <formula>0</formula>
    </cfRule>
  </conditionalFormatting>
  <conditionalFormatting sqref="F31:K31">
    <cfRule type="cellIs" dxfId="594" priority="19" operator="equal">
      <formula>0</formula>
    </cfRule>
  </conditionalFormatting>
  <conditionalFormatting sqref="J11:J28">
    <cfRule type="cellIs" dxfId="593" priority="18" operator="equal">
      <formula>0</formula>
    </cfRule>
  </conditionalFormatting>
  <conditionalFormatting sqref="K11:L28">
    <cfRule type="cellIs" dxfId="592" priority="17" operator="equal">
      <formula>0</formula>
    </cfRule>
  </conditionalFormatting>
  <conditionalFormatting sqref="J11:L28">
    <cfRule type="cellIs" dxfId="591" priority="16" operator="equal">
      <formula>0</formula>
    </cfRule>
  </conditionalFormatting>
  <conditionalFormatting sqref="I11">
    <cfRule type="cellIs" dxfId="590" priority="9" operator="equal">
      <formula>0</formula>
    </cfRule>
  </conditionalFormatting>
  <conditionalFormatting sqref="I11">
    <cfRule type="cellIs" dxfId="589" priority="8" operator="equal">
      <formula>0</formula>
    </cfRule>
  </conditionalFormatting>
  <conditionalFormatting sqref="H12:H28">
    <cfRule type="cellIs" dxfId="588" priority="15" operator="equal">
      <formula>0</formula>
    </cfRule>
  </conditionalFormatting>
  <conditionalFormatting sqref="H12:H28">
    <cfRule type="cellIs" dxfId="587" priority="14" operator="equal">
      <formula>0</formula>
    </cfRule>
  </conditionalFormatting>
  <conditionalFormatting sqref="H11:H28">
    <cfRule type="cellIs" dxfId="586" priority="11" operator="equal">
      <formula>0</formula>
    </cfRule>
  </conditionalFormatting>
  <conditionalFormatting sqref="H11:H28">
    <cfRule type="cellIs" dxfId="585" priority="10" operator="equal">
      <formula>0</formula>
    </cfRule>
  </conditionalFormatting>
  <conditionalFormatting sqref="I12:I28">
    <cfRule type="cellIs" dxfId="584" priority="13" operator="equal">
      <formula>0</formula>
    </cfRule>
  </conditionalFormatting>
  <conditionalFormatting sqref="I12:I28">
    <cfRule type="cellIs" dxfId="583" priority="12" operator="equal">
      <formula>0</formula>
    </cfRule>
  </conditionalFormatting>
  <conditionalFormatting sqref="C11:C28">
    <cfRule type="expression" dxfId="582" priority="7">
      <formula>AND($L$5&gt;10000,$A11="Ferien")</formula>
    </cfRule>
  </conditionalFormatting>
  <conditionalFormatting sqref="D11:N11 D19:N28 H12:N17 H18:L18 N18">
    <cfRule type="expression" dxfId="581" priority="6" stopIfTrue="1">
      <formula>AND($L$5&gt;10000,$A11="Ferien")</formula>
    </cfRule>
  </conditionalFormatting>
  <conditionalFormatting sqref="D11:M11 D19:M28 H12:M17 H18:L18">
    <cfRule type="expression" dxfId="580" priority="5" stopIfTrue="1">
      <formula>AND($L$5&gt;10000,$A11="Ferien")</formula>
    </cfRule>
  </conditionalFormatting>
  <conditionalFormatting sqref="D12:G18">
    <cfRule type="expression" dxfId="579" priority="4" stopIfTrue="1">
      <formula>AND($L$5&gt;10000,$A12="Ferien")</formula>
    </cfRule>
  </conditionalFormatting>
  <conditionalFormatting sqref="D12:G18">
    <cfRule type="expression" dxfId="578" priority="3" stopIfTrue="1">
      <formula>AND($L$5&gt;10000,$A12="Ferien")</formula>
    </cfRule>
  </conditionalFormatting>
  <conditionalFormatting sqref="M18">
    <cfRule type="expression" dxfId="577" priority="2" stopIfTrue="1">
      <formula>AND($L$5&gt;10000,$A18="Ferien")</formula>
    </cfRule>
  </conditionalFormatting>
  <conditionalFormatting sqref="M18">
    <cfRule type="expression" dxfId="576" priority="1" stopIfTrue="1">
      <formula>AND($L$5&gt;10000,$A18="Ferien")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0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9"/>
  <dimension ref="A1:T62"/>
  <sheetViews>
    <sheetView view="pageLayout" topLeftCell="C1" zoomScaleNormal="70" workbookViewId="0">
      <selection activeCell="O27" sqref="O27"/>
    </sheetView>
  </sheetViews>
  <sheetFormatPr baseColWidth="10" defaultColWidth="11.42578125" defaultRowHeight="15" x14ac:dyDescent="0.25"/>
  <cols>
    <col min="1" max="1" width="6" style="149" hidden="1" customWidth="1"/>
    <col min="2" max="2" width="29.85546875" style="149" hidden="1" customWidth="1"/>
    <col min="3" max="3" width="11.42578125" style="149"/>
    <col min="4" max="7" width="8.140625" style="149" customWidth="1"/>
    <col min="8" max="9" width="9.85546875" style="149" hidden="1" customWidth="1"/>
    <col min="10" max="10" width="7.5703125" style="149" customWidth="1"/>
    <col min="11" max="12" width="8.42578125" style="149" customWidth="1"/>
    <col min="13" max="13" width="13.140625" style="149" customWidth="1"/>
    <col min="14" max="14" width="9" style="149" customWidth="1"/>
    <col min="15" max="17" width="11.42578125" style="149"/>
    <col min="18" max="18" width="11.5703125" style="149" customWidth="1"/>
    <col min="19" max="19" width="11.42578125" style="149"/>
    <col min="20" max="20" width="2.85546875" style="149" bestFit="1" customWidth="1"/>
    <col min="21" max="21" width="7" style="149" customWidth="1"/>
    <col min="22" max="16384" width="11.42578125" style="14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54"/>
      <c r="P1" s="154"/>
      <c r="Q1" s="154"/>
      <c r="R1" s="154"/>
      <c r="S1" s="154"/>
      <c r="T1" s="154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137"/>
      <c r="Q2" s="137"/>
      <c r="R2" s="137"/>
      <c r="S2" s="137"/>
      <c r="T2" s="137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+Zusammenfassung!$C$24</f>
        <v>0</v>
      </c>
      <c r="E5" s="292"/>
      <c r="F5" s="292"/>
      <c r="G5" s="292"/>
      <c r="H5" s="292"/>
      <c r="I5" s="292"/>
      <c r="J5" s="292"/>
      <c r="K5" s="292"/>
      <c r="L5" s="304">
        <f>+Zusammenfassung!$B$24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+Zusammenfassung!$D$24&amp;"; "&amp;+Zusammenfassung!$E$24&amp;" "&amp;+Zusammenfassung!$F$24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IF(+Zusammenfassung!$Q$24="Schule eintragen",0,+Zusammenfassung!$Q$24)</f>
        <v>0</v>
      </c>
    </row>
    <row r="7" spans="1:20" ht="23.45" customHeight="1" thickBot="1" x14ac:dyDescent="0.3">
      <c r="B7" s="150"/>
      <c r="C7" s="57" t="s">
        <v>49</v>
      </c>
      <c r="D7" s="293">
        <f>+Zusammenfassung!$G$24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Daten'!$C$6:$G$13,4,FALSE)))</f>
        <v>0</v>
      </c>
    </row>
    <row r="8" spans="1:20" s="155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297" t="s">
        <v>38</v>
      </c>
      <c r="E9" s="297"/>
      <c r="F9" s="297"/>
      <c r="G9" s="297"/>
      <c r="H9" s="298" t="s">
        <v>39</v>
      </c>
      <c r="I9" s="299"/>
      <c r="J9" s="300" t="s">
        <v>37</v>
      </c>
      <c r="K9" s="301"/>
      <c r="L9" s="301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57" t="s">
        <v>5</v>
      </c>
      <c r="E10" s="157" t="s">
        <v>12</v>
      </c>
      <c r="F10" s="157" t="s">
        <v>5</v>
      </c>
      <c r="G10" s="157" t="s">
        <v>12</v>
      </c>
      <c r="H10" s="158" t="s">
        <v>11</v>
      </c>
      <c r="I10" s="159" t="s">
        <v>10</v>
      </c>
      <c r="J10" s="160" t="s">
        <v>11</v>
      </c>
      <c r="K10" s="157" t="s">
        <v>10</v>
      </c>
      <c r="L10" s="302"/>
      <c r="M10" s="312"/>
      <c r="N10" s="313"/>
    </row>
    <row r="11" spans="1:20" x14ac:dyDescent="0.25">
      <c r="A11" s="14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2" t="e">
        <f>+IF($N$6=0,0,ROUNDDOWN(D11/$N$6,0)*$N$6+ROUNDDOWN(E11/$N$6,0)*$N$6)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64">
        <f>IFERROR((H11/$N$6),0)</f>
        <v>0</v>
      </c>
      <c r="K11" s="165" t="str">
        <f>IF(+I11/'allg. Daten'!$D$21=0,"",+I11/'allg. Daten'!$D$21)</f>
        <v/>
      </c>
      <c r="L11" s="166">
        <f>+IFERROR(J11+K11,MAX(J11,K11))</f>
        <v>0</v>
      </c>
      <c r="M11" s="135"/>
      <c r="N11" s="167" t="s">
        <v>3</v>
      </c>
    </row>
    <row r="12" spans="1:20" x14ac:dyDescent="0.25">
      <c r="A12" s="14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2" t="e">
        <f>+IF($N$6=0,0,ROUNDDOWN(D12/$N$6,0)*$N$6+ROUNDDOWN(E12/$N$6,0)*$N$6)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64">
        <f t="shared" ref="J12:J28" si="0">IFERROR((H12/$N$6),0)</f>
        <v>0</v>
      </c>
      <c r="K12" s="165" t="str">
        <f>IF(+I12/'allg. Daten'!$D$21=0,"",+I12/'allg. Daten'!$D$21)</f>
        <v/>
      </c>
      <c r="L12" s="166">
        <f t="shared" ref="L12:L28" si="1">+IFERROR(J12+K12,MAX(J12,K12))</f>
        <v>0</v>
      </c>
      <c r="M12" s="135"/>
      <c r="N12" s="167" t="s">
        <v>3</v>
      </c>
    </row>
    <row r="13" spans="1:20" x14ac:dyDescent="0.25">
      <c r="A13" s="14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2" t="e">
        <f t="shared" ref="H13:H28" si="2">+IF($N$6=0,0,ROUNDDOWN(D13/$N$6,0)*$N$6+ROUNDDOWN(E13/$N$6,0)*$N$6)</f>
        <v>#DIV/0!</v>
      </c>
      <c r="I13" s="163">
        <f>+ROUNDDOWN(F13/'allg. Daten'!$D$21,0)*'allg. Daten'!$D$21+ROUNDDOWN(G13/'allg. Daten'!$D$22,0)*'allg. Daten'!$D$22</f>
        <v>0</v>
      </c>
      <c r="J13" s="164">
        <f t="shared" si="0"/>
        <v>0</v>
      </c>
      <c r="K13" s="165" t="str">
        <f>IF(+I13/'allg. Daten'!$D$21=0,"",+I13/'allg. Daten'!$D$21)</f>
        <v/>
      </c>
      <c r="L13" s="166">
        <f t="shared" si="1"/>
        <v>0</v>
      </c>
      <c r="M13" s="135"/>
      <c r="N13" s="167" t="s">
        <v>3</v>
      </c>
    </row>
    <row r="14" spans="1:20" x14ac:dyDescent="0.25">
      <c r="A14" s="14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2" t="e">
        <f t="shared" si="2"/>
        <v>#DIV/0!</v>
      </c>
      <c r="I14" s="163">
        <f>+ROUNDDOWN(F14/'allg. Daten'!$D$21,0)*'allg. Daten'!$D$21+ROUNDDOWN(G14/'allg. Daten'!$D$22,0)*'allg. Daten'!$D$22</f>
        <v>0</v>
      </c>
      <c r="J14" s="164">
        <f t="shared" si="0"/>
        <v>0</v>
      </c>
      <c r="K14" s="165" t="str">
        <f>IF(+I14/'allg. Daten'!$D$21=0,"",+I14/'allg. Daten'!$D$21)</f>
        <v/>
      </c>
      <c r="L14" s="166">
        <f t="shared" si="1"/>
        <v>0</v>
      </c>
      <c r="M14" s="135"/>
      <c r="N14" s="167" t="s">
        <v>3</v>
      </c>
    </row>
    <row r="15" spans="1:20" x14ac:dyDescent="0.25">
      <c r="A15" s="14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2" t="e">
        <f t="shared" si="2"/>
        <v>#DIV/0!</v>
      </c>
      <c r="I15" s="163">
        <f>+ROUNDDOWN(F15/'allg. Daten'!$D$21,0)*'allg. Daten'!$D$21+ROUNDDOWN(G15/'allg. Daten'!$D$22,0)*'allg. Daten'!$D$22</f>
        <v>0</v>
      </c>
      <c r="J15" s="164">
        <f t="shared" si="0"/>
        <v>0</v>
      </c>
      <c r="K15" s="165" t="str">
        <f>IF(+I15/'allg. Daten'!$D$21=0,"",+I15/'allg. Daten'!$D$21)</f>
        <v/>
      </c>
      <c r="L15" s="166">
        <f t="shared" si="1"/>
        <v>0</v>
      </c>
      <c r="M15" s="135"/>
      <c r="N15" s="167" t="s">
        <v>3</v>
      </c>
    </row>
    <row r="16" spans="1:20" x14ac:dyDescent="0.25">
      <c r="A16" s="14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2" t="e">
        <f t="shared" si="2"/>
        <v>#DIV/0!</v>
      </c>
      <c r="I16" s="163">
        <f>+ROUNDDOWN(F16/'allg. Daten'!$D$21,0)*'allg. Daten'!$D$21+ROUNDDOWN(G16/'allg. Daten'!$D$22,0)*'allg. Daten'!$D$22</f>
        <v>0</v>
      </c>
      <c r="J16" s="164">
        <f t="shared" si="0"/>
        <v>0</v>
      </c>
      <c r="K16" s="165" t="str">
        <f>IF(+I16/'allg. Daten'!$D$21=0,"",+I16/'allg. Daten'!$D$21)</f>
        <v/>
      </c>
      <c r="L16" s="166">
        <f t="shared" si="1"/>
        <v>0</v>
      </c>
      <c r="M16" s="135"/>
      <c r="N16" s="167" t="s">
        <v>3</v>
      </c>
    </row>
    <row r="17" spans="1:17" x14ac:dyDescent="0.25">
      <c r="A17" s="14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2" t="e">
        <f t="shared" si="2"/>
        <v>#DIV/0!</v>
      </c>
      <c r="I17" s="163">
        <f>+ROUNDDOWN(F17/'allg. Daten'!$D$21,0)*'allg. Daten'!$D$21+ROUNDDOWN(G17/'allg. Daten'!$D$22,0)*'allg. Daten'!$D$22</f>
        <v>0</v>
      </c>
      <c r="J17" s="164">
        <f t="shared" si="0"/>
        <v>0</v>
      </c>
      <c r="K17" s="165" t="str">
        <f>IF(+I17/'allg. Daten'!$D$21=0,"",+I17/'allg. Daten'!$D$21)</f>
        <v/>
      </c>
      <c r="L17" s="166">
        <f t="shared" si="1"/>
        <v>0</v>
      </c>
      <c r="M17" s="135"/>
      <c r="N17" s="167" t="s">
        <v>3</v>
      </c>
    </row>
    <row r="18" spans="1:17" x14ac:dyDescent="0.25">
      <c r="A18" s="14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2" t="e">
        <f t="shared" si="2"/>
        <v>#DIV/0!</v>
      </c>
      <c r="I18" s="163">
        <f>+ROUNDDOWN(F18/'allg. Daten'!$D$21,0)*'allg. Daten'!$D$21+ROUNDDOWN(G18/'allg. Daten'!$D$22,0)*'allg. Daten'!$D$22</f>
        <v>0</v>
      </c>
      <c r="J18" s="164">
        <f t="shared" si="0"/>
        <v>0</v>
      </c>
      <c r="K18" s="165" t="str">
        <f>IF(+I18/'allg. Daten'!$D$21=0,"",+I18/'allg. Daten'!$D$21)</f>
        <v/>
      </c>
      <c r="L18" s="166">
        <f t="shared" si="1"/>
        <v>0</v>
      </c>
      <c r="M18" s="135"/>
      <c r="N18" s="167" t="s">
        <v>3</v>
      </c>
    </row>
    <row r="19" spans="1:17" x14ac:dyDescent="0.25">
      <c r="A19" s="14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2" t="e">
        <f t="shared" si="2"/>
        <v>#DIV/0!</v>
      </c>
      <c r="I19" s="163">
        <f>+ROUNDDOWN(F19/'allg. Daten'!$D$21,0)*'allg. Daten'!$D$21+ROUNDDOWN(G19/'allg. Daten'!$D$22,0)*'allg. Daten'!$D$22</f>
        <v>0</v>
      </c>
      <c r="J19" s="164">
        <f t="shared" si="0"/>
        <v>0</v>
      </c>
      <c r="K19" s="165" t="str">
        <f>IF(+I19/'allg. Daten'!$D$21=0,"",+I19/'allg. Daten'!$D$21)</f>
        <v/>
      </c>
      <c r="L19" s="166">
        <f t="shared" si="1"/>
        <v>0</v>
      </c>
      <c r="M19" s="135"/>
      <c r="N19" s="167" t="s">
        <v>3</v>
      </c>
    </row>
    <row r="20" spans="1:17" x14ac:dyDescent="0.25">
      <c r="A20" s="14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2" t="e">
        <f t="shared" si="2"/>
        <v>#DIV/0!</v>
      </c>
      <c r="I20" s="163">
        <f>+ROUNDDOWN(F20/'allg. Daten'!$D$21,0)*'allg. Daten'!$D$21+ROUNDDOWN(G20/'allg. Daten'!$D$22,0)*'allg. Daten'!$D$22</f>
        <v>0</v>
      </c>
      <c r="J20" s="164">
        <f t="shared" si="0"/>
        <v>0</v>
      </c>
      <c r="K20" s="165" t="str">
        <f>IF(+I20/'allg. Daten'!$D$21=0,"",+I20/'allg. Daten'!$D$21)</f>
        <v/>
      </c>
      <c r="L20" s="166">
        <f t="shared" si="1"/>
        <v>0</v>
      </c>
      <c r="M20" s="135"/>
      <c r="N20" s="167" t="s">
        <v>3</v>
      </c>
    </row>
    <row r="21" spans="1:17" x14ac:dyDescent="0.25">
      <c r="A21" s="14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2" t="e">
        <f t="shared" si="2"/>
        <v>#DIV/0!</v>
      </c>
      <c r="I21" s="163">
        <f>+ROUNDDOWN(F21/'allg. Daten'!$D$21,0)*'allg. Daten'!$D$21+ROUNDDOWN(G21/'allg. Daten'!$D$22,0)*'allg. Daten'!$D$22</f>
        <v>0</v>
      </c>
      <c r="J21" s="164">
        <f t="shared" si="0"/>
        <v>0</v>
      </c>
      <c r="K21" s="165" t="str">
        <f>IF(+I21/'allg. Daten'!$D$21=0,"",+I21/'allg. Daten'!$D$21)</f>
        <v/>
      </c>
      <c r="L21" s="166">
        <f t="shared" si="1"/>
        <v>0</v>
      </c>
      <c r="M21" s="135"/>
      <c r="N21" s="167" t="s">
        <v>3</v>
      </c>
    </row>
    <row r="22" spans="1:17" x14ac:dyDescent="0.25">
      <c r="A22" s="14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2" t="e">
        <f t="shared" si="2"/>
        <v>#DIV/0!</v>
      </c>
      <c r="I22" s="163">
        <f>+ROUNDDOWN(F22/'allg. Daten'!$D$21,0)*'allg. Daten'!$D$21+ROUNDDOWN(G22/'allg. Daten'!$D$22,0)*'allg. Daten'!$D$22</f>
        <v>0</v>
      </c>
      <c r="J22" s="164">
        <f t="shared" si="0"/>
        <v>0</v>
      </c>
      <c r="K22" s="165" t="str">
        <f>IF(+I22/'allg. Daten'!$D$21=0,"",+I22/'allg. Daten'!$D$21)</f>
        <v/>
      </c>
      <c r="L22" s="166">
        <f t="shared" si="1"/>
        <v>0</v>
      </c>
      <c r="M22" s="135"/>
      <c r="N22" s="167" t="s">
        <v>3</v>
      </c>
    </row>
    <row r="23" spans="1:17" x14ac:dyDescent="0.25">
      <c r="A23" s="14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2" t="e">
        <f t="shared" si="2"/>
        <v>#DIV/0!</v>
      </c>
      <c r="I23" s="163">
        <f>+ROUNDDOWN(F23/'allg. Daten'!$D$21,0)*'allg. Daten'!$D$21+ROUNDDOWN(G23/'allg. Daten'!$D$22,0)*'allg. Daten'!$D$22</f>
        <v>0</v>
      </c>
      <c r="J23" s="164">
        <f t="shared" si="0"/>
        <v>0</v>
      </c>
      <c r="K23" s="165" t="str">
        <f>IF(+I23/'allg. Daten'!$D$21=0,"",+I23/'allg. Daten'!$D$21)</f>
        <v/>
      </c>
      <c r="L23" s="166">
        <f t="shared" si="1"/>
        <v>0</v>
      </c>
      <c r="M23" s="135"/>
      <c r="N23" s="167" t="s">
        <v>3</v>
      </c>
    </row>
    <row r="24" spans="1:17" x14ac:dyDescent="0.25">
      <c r="A24" s="14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2" t="e">
        <f t="shared" si="2"/>
        <v>#DIV/0!</v>
      </c>
      <c r="I24" s="163">
        <f>+ROUNDDOWN(F24/'allg. Daten'!$D$21,0)*'allg. Daten'!$D$21+ROUNDDOWN(G24/'allg. Daten'!$D$22,0)*'allg. Daten'!$D$22</f>
        <v>0</v>
      </c>
      <c r="J24" s="164">
        <f t="shared" si="0"/>
        <v>0</v>
      </c>
      <c r="K24" s="165" t="str">
        <f>IF(+I24/'allg. Daten'!$D$21=0,"",+I24/'allg. Daten'!$D$21)</f>
        <v/>
      </c>
      <c r="L24" s="166">
        <f t="shared" si="1"/>
        <v>0</v>
      </c>
      <c r="M24" s="135"/>
      <c r="N24" s="167" t="s">
        <v>3</v>
      </c>
    </row>
    <row r="25" spans="1:17" x14ac:dyDescent="0.25">
      <c r="A25" s="14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2" t="e">
        <f t="shared" si="2"/>
        <v>#DIV/0!</v>
      </c>
      <c r="I25" s="163">
        <f>+ROUNDDOWN(F25/'allg. Daten'!$D$21,0)*'allg. Daten'!$D$21+ROUNDDOWN(G25/'allg. Daten'!$D$22,0)*'allg. Daten'!$D$22</f>
        <v>0</v>
      </c>
      <c r="J25" s="164">
        <f t="shared" si="0"/>
        <v>0</v>
      </c>
      <c r="K25" s="165" t="str">
        <f>IF(+I25/'allg. Daten'!$D$21=0,"",+I25/'allg. Daten'!$D$21)</f>
        <v/>
      </c>
      <c r="L25" s="166">
        <f t="shared" si="1"/>
        <v>0</v>
      </c>
      <c r="M25" s="135"/>
      <c r="N25" s="167" t="s">
        <v>3</v>
      </c>
    </row>
    <row r="26" spans="1:17" x14ac:dyDescent="0.25">
      <c r="A26" s="14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2" t="e">
        <f t="shared" si="2"/>
        <v>#DIV/0!</v>
      </c>
      <c r="I26" s="163">
        <f>+ROUNDDOWN(F26/'allg. Daten'!$D$21,0)*'allg. Daten'!$D$21+ROUNDDOWN(G26/'allg. Daten'!$D$22,0)*'allg. Daten'!$D$22</f>
        <v>0</v>
      </c>
      <c r="J26" s="164">
        <f t="shared" si="0"/>
        <v>0</v>
      </c>
      <c r="K26" s="165" t="str">
        <f>IF(+I26/'allg. Daten'!$D$21=0,"",+I26/'allg. Daten'!$D$21)</f>
        <v/>
      </c>
      <c r="L26" s="166">
        <f t="shared" si="1"/>
        <v>0</v>
      </c>
      <c r="M26" s="135"/>
      <c r="N26" s="167" t="s">
        <v>3</v>
      </c>
    </row>
    <row r="27" spans="1:17" x14ac:dyDescent="0.25">
      <c r="A27" s="14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2" t="e">
        <f t="shared" si="2"/>
        <v>#DIV/0!</v>
      </c>
      <c r="I27" s="163">
        <f>+ROUNDDOWN(F27/'allg. Daten'!$D$21,0)*'allg. Daten'!$D$21+ROUNDDOWN(G27/'allg. Daten'!$D$22,0)*'allg. Daten'!$D$22</f>
        <v>0</v>
      </c>
      <c r="J27" s="164">
        <f t="shared" si="0"/>
        <v>0</v>
      </c>
      <c r="K27" s="165" t="str">
        <f>IF(+I27/'allg. Daten'!$D$21=0,"",+I27/'allg. Daten'!$D$21)</f>
        <v/>
      </c>
      <c r="L27" s="166">
        <f t="shared" si="1"/>
        <v>0</v>
      </c>
      <c r="M27" s="135"/>
      <c r="N27" s="167" t="s">
        <v>3</v>
      </c>
    </row>
    <row r="28" spans="1:17" ht="15.75" thickBot="1" x14ac:dyDescent="0.3">
      <c r="A28" s="14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2" t="e">
        <f t="shared" si="2"/>
        <v>#DIV/0!</v>
      </c>
      <c r="I28" s="169">
        <f>+ROUNDDOWN(F28/'allg. Daten'!$D$21,0)*'allg. Daten'!$D$21+ROUNDDOWN(G28/'allg. Daten'!$D$22,0)*'allg. Daten'!$D$22</f>
        <v>0</v>
      </c>
      <c r="J28" s="164">
        <f t="shared" si="0"/>
        <v>0</v>
      </c>
      <c r="K28" s="165" t="str">
        <f>IF(+I28/'allg. Daten'!$D$21=0,"",+I28/'allg. Daten'!$D$21)</f>
        <v/>
      </c>
      <c r="L28" s="166">
        <f t="shared" si="1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4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71" t="s">
        <v>57</v>
      </c>
      <c r="D31" s="173"/>
      <c r="E31" s="173"/>
      <c r="F31" s="173"/>
      <c r="G31" s="173"/>
      <c r="H31" s="173"/>
      <c r="I31" s="173"/>
      <c r="J31" s="173"/>
      <c r="K31" s="173"/>
      <c r="L31" s="176">
        <f>+J29+K30</f>
        <v>0</v>
      </c>
      <c r="M31" s="176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Q32" s="178"/>
    </row>
    <row r="33" spans="3:15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</row>
    <row r="34" spans="3:15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</row>
    <row r="35" spans="3:15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</row>
    <row r="36" spans="3:15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</row>
    <row r="37" spans="3:15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</row>
    <row r="38" spans="3:15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</row>
    <row r="39" spans="3:15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</row>
    <row r="40" spans="3:15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</row>
    <row r="41" spans="3:15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</row>
    <row r="42" spans="3:15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</row>
    <row r="43" spans="3:15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</row>
    <row r="44" spans="3:15" s="155" customFormat="1" x14ac:dyDescent="0.25"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</row>
    <row r="45" spans="3:15" s="155" customFormat="1" x14ac:dyDescent="0.25"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3:15" s="155" customFormat="1" x14ac:dyDescent="0.25"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3:15" s="155" customFormat="1" x14ac:dyDescent="0.25"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3:15" s="155" customFormat="1" ht="7.5" customHeight="1" x14ac:dyDescent="0.25"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3:15" s="155" customFormat="1" x14ac:dyDescent="0.25"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3:15" s="155" customFormat="1" x14ac:dyDescent="0.25"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3:15" s="155" customFormat="1" x14ac:dyDescent="0.25"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3:15" s="155" customFormat="1" x14ac:dyDescent="0.25"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3:15" s="155" customFormat="1" ht="15.75" customHeight="1" x14ac:dyDescent="0.25"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3:15" s="155" customFormat="1" x14ac:dyDescent="0.25"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3:15" s="155" customFormat="1" x14ac:dyDescent="0.25"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3:15" s="155" customFormat="1" x14ac:dyDescent="0.25"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3:15" s="155" customFormat="1" x14ac:dyDescent="0.25"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3:15" s="155" customFormat="1" x14ac:dyDescent="0.25"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3:15" s="155" customFormat="1" x14ac:dyDescent="0.25"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3:15" s="155" customFormat="1" ht="15.75" customHeight="1" x14ac:dyDescent="0.25"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3:15" s="155" customFormat="1" x14ac:dyDescent="0.25"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</row>
    <row r="62" spans="3:15" x14ac:dyDescent="0.25"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</row>
  </sheetData>
  <sheetProtection algorithmName="SHA-512" hashValue="tQdVdfPoarO5ZcQ8RRgAODwRMp58XG5rJUlpRoGnRe2MbTQwXCFn1tQyY04xSS4QzwNd7zmFpVFgsmOQKJ8nRg==" saltValue="c+sEyR3s2u0aAwXHV+sLfA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 J11:J28">
    <cfRule type="cellIs" dxfId="575" priority="21" operator="equal">
      <formula>0</formula>
    </cfRule>
  </conditionalFormatting>
  <conditionalFormatting sqref="K11:L28">
    <cfRule type="cellIs" dxfId="574" priority="20" operator="equal">
      <formula>0</formula>
    </cfRule>
  </conditionalFormatting>
  <conditionalFormatting sqref="D29:J30 D31:E31 J11:L28">
    <cfRule type="cellIs" dxfId="573" priority="19" operator="equal">
      <formula>0</formula>
    </cfRule>
  </conditionalFormatting>
  <conditionalFormatting sqref="I11">
    <cfRule type="cellIs" dxfId="572" priority="12" operator="equal">
      <formula>0</formula>
    </cfRule>
  </conditionalFormatting>
  <conditionalFormatting sqref="I11">
    <cfRule type="cellIs" dxfId="571" priority="11" operator="equal">
      <formula>0</formula>
    </cfRule>
  </conditionalFormatting>
  <conditionalFormatting sqref="H12:H28">
    <cfRule type="cellIs" dxfId="570" priority="18" operator="equal">
      <formula>0</formula>
    </cfRule>
  </conditionalFormatting>
  <conditionalFormatting sqref="H12:H28">
    <cfRule type="cellIs" dxfId="569" priority="17" operator="equal">
      <formula>0</formula>
    </cfRule>
  </conditionalFormatting>
  <conditionalFormatting sqref="H11:H28">
    <cfRule type="cellIs" dxfId="568" priority="14" operator="equal">
      <formula>0</formula>
    </cfRule>
  </conditionalFormatting>
  <conditionalFormatting sqref="H11:H28">
    <cfRule type="cellIs" dxfId="567" priority="13" operator="equal">
      <formula>0</formula>
    </cfRule>
  </conditionalFormatting>
  <conditionalFormatting sqref="I12:I28">
    <cfRule type="cellIs" dxfId="566" priority="16" operator="equal">
      <formula>0</formula>
    </cfRule>
  </conditionalFormatting>
  <conditionalFormatting sqref="I12:I28">
    <cfRule type="cellIs" dxfId="565" priority="15" operator="equal">
      <formula>0</formula>
    </cfRule>
  </conditionalFormatting>
  <conditionalFormatting sqref="K30 L31">
    <cfRule type="cellIs" dxfId="564" priority="10" operator="equal">
      <formula>0</formula>
    </cfRule>
  </conditionalFormatting>
  <conditionalFormatting sqref="K30 L31">
    <cfRule type="cellIs" dxfId="563" priority="9" operator="equal">
      <formula>0</formula>
    </cfRule>
  </conditionalFormatting>
  <conditionalFormatting sqref="M29">
    <cfRule type="cellIs" dxfId="562" priority="8" operator="equal">
      <formula>0</formula>
    </cfRule>
  </conditionalFormatting>
  <conditionalFormatting sqref="M29">
    <cfRule type="cellIs" dxfId="561" priority="7" operator="equal">
      <formula>0</formula>
    </cfRule>
  </conditionalFormatting>
  <conditionalFormatting sqref="M31">
    <cfRule type="cellIs" dxfId="560" priority="6" operator="equal">
      <formula>0</formula>
    </cfRule>
  </conditionalFormatting>
  <conditionalFormatting sqref="M31">
    <cfRule type="cellIs" dxfId="559" priority="5" operator="equal">
      <formula>0</formula>
    </cfRule>
  </conditionalFormatting>
  <conditionalFormatting sqref="C11:C28">
    <cfRule type="expression" dxfId="558" priority="4">
      <formula>AND($L$5&gt;10000,$A11="Ferien")</formula>
    </cfRule>
  </conditionalFormatting>
  <conditionalFormatting sqref="F31:K31">
    <cfRule type="cellIs" dxfId="557" priority="3" operator="equal">
      <formula>0</formula>
    </cfRule>
  </conditionalFormatting>
  <conditionalFormatting sqref="D11:N28">
    <cfRule type="expression" dxfId="556" priority="2" stopIfTrue="1">
      <formula>AND($L$5&gt;10000,$A11="Ferien")</formula>
    </cfRule>
  </conditionalFormatting>
  <conditionalFormatting sqref="D11:M28">
    <cfRule type="expression" dxfId="555" priority="1" stopIfTrue="1">
      <formula>AND($L$5&gt;10000,$A11="Ferien")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2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0"/>
  <dimension ref="A1:T69"/>
  <sheetViews>
    <sheetView view="pageLayout" topLeftCell="C22" zoomScaleNormal="100" workbookViewId="0">
      <selection activeCell="O27" sqref="O27"/>
    </sheetView>
  </sheetViews>
  <sheetFormatPr baseColWidth="10" defaultColWidth="10.85546875" defaultRowHeight="15" x14ac:dyDescent="0.25"/>
  <cols>
    <col min="1" max="1" width="6" style="179" hidden="1" customWidth="1"/>
    <col min="2" max="2" width="29.85546875" style="149" hidden="1" customWidth="1"/>
    <col min="3" max="3" width="10.85546875" style="179"/>
    <col min="4" max="7" width="8.140625" style="179" customWidth="1"/>
    <col min="8" max="9" width="9.85546875" style="179" hidden="1" customWidth="1"/>
    <col min="10" max="10" width="7.5703125" style="179" customWidth="1"/>
    <col min="11" max="12" width="8.42578125" style="179" customWidth="1"/>
    <col min="13" max="13" width="13.140625" style="179" customWidth="1"/>
    <col min="14" max="14" width="9" style="179" customWidth="1"/>
    <col min="15" max="17" width="10.85546875" style="179"/>
    <col min="18" max="18" width="11.5703125" style="179" customWidth="1"/>
    <col min="19" max="19" width="10.85546875" style="179"/>
    <col min="20" max="20" width="2.85546875" style="179" bestFit="1" customWidth="1"/>
    <col min="21" max="21" width="7" style="179" customWidth="1"/>
    <col min="22" max="16384" width="10.85546875" style="17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80"/>
      <c r="P1" s="180"/>
      <c r="Q1" s="180"/>
      <c r="R1" s="180"/>
      <c r="S1" s="180"/>
      <c r="T1" s="180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2"/>
      <c r="Q2" s="2"/>
      <c r="R2" s="2"/>
      <c r="S2" s="2"/>
      <c r="T2" s="2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+Zusammenfassung!$C$25</f>
        <v>0</v>
      </c>
      <c r="E5" s="292"/>
      <c r="F5" s="292"/>
      <c r="G5" s="292"/>
      <c r="H5" s="292"/>
      <c r="I5" s="292"/>
      <c r="J5" s="292"/>
      <c r="K5" s="292"/>
      <c r="L5" s="304">
        <f>+Zusammenfassung!$B$25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+Zusammenfassung!$D$25&amp;"; "&amp;+Zusammenfassung!$E$25&amp;" "&amp;+Zusammenfassung!$F$25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IF(+Zusammenfassung!$Q$25="Schule eintragen",0,+Zusammenfassung!$Q$25)</f>
        <v>0</v>
      </c>
    </row>
    <row r="7" spans="1:20" ht="23.45" customHeight="1" thickBot="1" x14ac:dyDescent="0.3">
      <c r="B7" s="150"/>
      <c r="C7" s="57" t="s">
        <v>49</v>
      </c>
      <c r="D7" s="293">
        <f>+Zusammenfassung!$G$25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Daten'!C6:G13,4,FALSE)))</f>
        <v>0</v>
      </c>
    </row>
    <row r="8" spans="1:20" s="181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314" t="s">
        <v>38</v>
      </c>
      <c r="E9" s="314"/>
      <c r="F9" s="314"/>
      <c r="G9" s="314"/>
      <c r="H9" s="298" t="s">
        <v>39</v>
      </c>
      <c r="I9" s="299"/>
      <c r="J9" s="315" t="s">
        <v>37</v>
      </c>
      <c r="K9" s="316"/>
      <c r="L9" s="316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82" t="s">
        <v>5</v>
      </c>
      <c r="E10" s="182" t="s">
        <v>12</v>
      </c>
      <c r="F10" s="182" t="s">
        <v>5</v>
      </c>
      <c r="G10" s="182" t="s">
        <v>12</v>
      </c>
      <c r="H10" s="158" t="s">
        <v>11</v>
      </c>
      <c r="I10" s="159" t="s">
        <v>10</v>
      </c>
      <c r="J10" s="183" t="s">
        <v>11</v>
      </c>
      <c r="K10" s="184" t="s">
        <v>10</v>
      </c>
      <c r="L10" s="317"/>
      <c r="M10" s="312"/>
      <c r="N10" s="313"/>
    </row>
    <row r="11" spans="1:20" x14ac:dyDescent="0.25">
      <c r="A11" s="17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3" t="e">
        <f>IF($N$6=0,0,+ROUNDDOWN(D11/$N$6,0)*$N$6+ROUNDDOWN(E11/$N$6,0)*$N$6)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85">
        <f>IFERROR((H11/$N$6),0)</f>
        <v>0</v>
      </c>
      <c r="K11" s="186" t="str">
        <f>IF(+I11/'allg. Daten'!$D$21=0,"",+I11/'allg. Daten'!$D$21)</f>
        <v/>
      </c>
      <c r="L11" s="187">
        <f>+IFERROR(J11+K11,MAX(J11,K11))</f>
        <v>0</v>
      </c>
      <c r="M11" s="135"/>
      <c r="N11" s="167" t="s">
        <v>3</v>
      </c>
    </row>
    <row r="12" spans="1:20" x14ac:dyDescent="0.25">
      <c r="A12" s="17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3" t="e">
        <f t="shared" ref="H12:H28" si="0">IF($N$6=0,0,+ROUNDDOWN(D12/$N$6,0)*$N$6+ROUNDDOWN(E12/$N$6,0)*$N$6)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85">
        <f t="shared" ref="J12:J28" si="1">IFERROR((H12/$N$6),0)</f>
        <v>0</v>
      </c>
      <c r="K12" s="186" t="str">
        <f>IF(+I12/'allg. Daten'!$D$21=0,"",+I12/'allg. Daten'!$D$21)</f>
        <v/>
      </c>
      <c r="L12" s="187">
        <f t="shared" ref="L12:L28" si="2">+IFERROR(J12+K12,MAX(J12,K12))</f>
        <v>0</v>
      </c>
      <c r="M12" s="135"/>
      <c r="N12" s="167" t="s">
        <v>3</v>
      </c>
    </row>
    <row r="13" spans="1:20" x14ac:dyDescent="0.25">
      <c r="A13" s="17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3" t="e">
        <f t="shared" si="0"/>
        <v>#DIV/0!</v>
      </c>
      <c r="I13" s="163">
        <f>+ROUNDDOWN(F13/'allg. Daten'!$D$21,0)*'allg. Daten'!$D$21+ROUNDDOWN(G13/'allg. Daten'!$D$22,0)*'allg. Daten'!$D$22</f>
        <v>0</v>
      </c>
      <c r="J13" s="185">
        <f t="shared" si="1"/>
        <v>0</v>
      </c>
      <c r="K13" s="186" t="str">
        <f>IF(+I13/'allg. Daten'!$D$21=0,"",+I13/'allg. Daten'!$D$21)</f>
        <v/>
      </c>
      <c r="L13" s="187">
        <f t="shared" si="2"/>
        <v>0</v>
      </c>
      <c r="M13" s="135"/>
      <c r="N13" s="167" t="s">
        <v>3</v>
      </c>
    </row>
    <row r="14" spans="1:20" x14ac:dyDescent="0.25">
      <c r="A14" s="17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3" t="e">
        <f t="shared" si="0"/>
        <v>#DIV/0!</v>
      </c>
      <c r="I14" s="163">
        <f>+ROUNDDOWN(F14/'allg. Daten'!$D$21,0)*'allg. Daten'!$D$21+ROUNDDOWN(G14/'allg. Daten'!$D$22,0)*'allg. Daten'!$D$22</f>
        <v>0</v>
      </c>
      <c r="J14" s="185">
        <f t="shared" si="1"/>
        <v>0</v>
      </c>
      <c r="K14" s="186" t="str">
        <f>IF(+I14/'allg. Daten'!$D$21=0,"",+I14/'allg. Daten'!$D$21)</f>
        <v/>
      </c>
      <c r="L14" s="187">
        <f t="shared" si="2"/>
        <v>0</v>
      </c>
      <c r="M14" s="135"/>
      <c r="N14" s="167" t="s">
        <v>3</v>
      </c>
    </row>
    <row r="15" spans="1:20" x14ac:dyDescent="0.25">
      <c r="A15" s="17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3" t="e">
        <f t="shared" si="0"/>
        <v>#DIV/0!</v>
      </c>
      <c r="I15" s="163">
        <f>+ROUNDDOWN(F15/'allg. Daten'!$D$21,0)*'allg. Daten'!$D$21+ROUNDDOWN(G15/'allg. Daten'!$D$22,0)*'allg. Daten'!$D$22</f>
        <v>0</v>
      </c>
      <c r="J15" s="185">
        <f t="shared" si="1"/>
        <v>0</v>
      </c>
      <c r="K15" s="186" t="str">
        <f>IF(+I15/'allg. Daten'!$D$21=0,"",+I15/'allg. Daten'!$D$21)</f>
        <v/>
      </c>
      <c r="L15" s="187">
        <f t="shared" si="2"/>
        <v>0</v>
      </c>
      <c r="M15" s="135"/>
      <c r="N15" s="167" t="s">
        <v>3</v>
      </c>
    </row>
    <row r="16" spans="1:20" x14ac:dyDescent="0.25">
      <c r="A16" s="17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3" t="e">
        <f t="shared" si="0"/>
        <v>#DIV/0!</v>
      </c>
      <c r="I16" s="163">
        <f>+ROUNDDOWN(F16/'allg. Daten'!$D$21,0)*'allg. Daten'!$D$21+ROUNDDOWN(G16/'allg. Daten'!$D$22,0)*'allg. Daten'!$D$22</f>
        <v>0</v>
      </c>
      <c r="J16" s="185">
        <f t="shared" si="1"/>
        <v>0</v>
      </c>
      <c r="K16" s="186" t="str">
        <f>IF(+I16/'allg. Daten'!$D$21=0,"",+I16/'allg. Daten'!$D$21)</f>
        <v/>
      </c>
      <c r="L16" s="187">
        <f t="shared" si="2"/>
        <v>0</v>
      </c>
      <c r="M16" s="135"/>
      <c r="N16" s="167" t="s">
        <v>3</v>
      </c>
    </row>
    <row r="17" spans="1:17" x14ac:dyDescent="0.25">
      <c r="A17" s="17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3" t="e">
        <f t="shared" si="0"/>
        <v>#DIV/0!</v>
      </c>
      <c r="I17" s="163">
        <f>+ROUNDDOWN(F17/'allg. Daten'!$D$21,0)*'allg. Daten'!$D$21+ROUNDDOWN(G17/'allg. Daten'!$D$22,0)*'allg. Daten'!$D$22</f>
        <v>0</v>
      </c>
      <c r="J17" s="185">
        <f t="shared" si="1"/>
        <v>0</v>
      </c>
      <c r="K17" s="186" t="str">
        <f>IF(+I17/'allg. Daten'!$D$21=0,"",+I17/'allg. Daten'!$D$21)</f>
        <v/>
      </c>
      <c r="L17" s="187">
        <f t="shared" si="2"/>
        <v>0</v>
      </c>
      <c r="M17" s="135"/>
      <c r="N17" s="167" t="s">
        <v>3</v>
      </c>
    </row>
    <row r="18" spans="1:17" x14ac:dyDescent="0.25">
      <c r="A18" s="17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3" t="e">
        <f t="shared" si="0"/>
        <v>#DIV/0!</v>
      </c>
      <c r="I18" s="163">
        <f>+ROUNDDOWN(F18/'allg. Daten'!$D$21,0)*'allg. Daten'!$D$21+ROUNDDOWN(G18/'allg. Daten'!$D$22,0)*'allg. Daten'!$D$22</f>
        <v>0</v>
      </c>
      <c r="J18" s="185">
        <f t="shared" si="1"/>
        <v>0</v>
      </c>
      <c r="K18" s="186" t="str">
        <f>IF(+I18/'allg. Daten'!$D$21=0,"",+I18/'allg. Daten'!$D$21)</f>
        <v/>
      </c>
      <c r="L18" s="187">
        <f t="shared" si="2"/>
        <v>0</v>
      </c>
      <c r="M18" s="135"/>
      <c r="N18" s="167" t="s">
        <v>3</v>
      </c>
    </row>
    <row r="19" spans="1:17" x14ac:dyDescent="0.25">
      <c r="A19" s="17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3" t="e">
        <f t="shared" si="0"/>
        <v>#DIV/0!</v>
      </c>
      <c r="I19" s="163">
        <f>+ROUNDDOWN(F19/'allg. Daten'!$D$21,0)*'allg. Daten'!$D$21+ROUNDDOWN(G19/'allg. Daten'!$D$22,0)*'allg. Daten'!$D$22</f>
        <v>0</v>
      </c>
      <c r="J19" s="185">
        <f t="shared" si="1"/>
        <v>0</v>
      </c>
      <c r="K19" s="186" t="str">
        <f>IF(+I19/'allg. Daten'!$D$21=0,"",+I19/'allg. Daten'!$D$21)</f>
        <v/>
      </c>
      <c r="L19" s="187">
        <f t="shared" si="2"/>
        <v>0</v>
      </c>
      <c r="M19" s="135"/>
      <c r="N19" s="167" t="s">
        <v>3</v>
      </c>
    </row>
    <row r="20" spans="1:17" x14ac:dyDescent="0.25">
      <c r="A20" s="17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3" t="e">
        <f t="shared" si="0"/>
        <v>#DIV/0!</v>
      </c>
      <c r="I20" s="163">
        <f>+ROUNDDOWN(F20/'allg. Daten'!$D$21,0)*'allg. Daten'!$D$21+ROUNDDOWN(G20/'allg. Daten'!$D$22,0)*'allg. Daten'!$D$22</f>
        <v>0</v>
      </c>
      <c r="J20" s="185">
        <f t="shared" si="1"/>
        <v>0</v>
      </c>
      <c r="K20" s="186" t="str">
        <f>IF(+I20/'allg. Daten'!$D$21=0,"",+I20/'allg. Daten'!$D$21)</f>
        <v/>
      </c>
      <c r="L20" s="187">
        <f t="shared" si="2"/>
        <v>0</v>
      </c>
      <c r="M20" s="135"/>
      <c r="N20" s="167" t="s">
        <v>3</v>
      </c>
    </row>
    <row r="21" spans="1:17" x14ac:dyDescent="0.25">
      <c r="A21" s="17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3" t="e">
        <f t="shared" si="0"/>
        <v>#DIV/0!</v>
      </c>
      <c r="I21" s="163">
        <f>+ROUNDDOWN(F21/'allg. Daten'!$D$21,0)*'allg. Daten'!$D$21+ROUNDDOWN(G21/'allg. Daten'!$D$22,0)*'allg. Daten'!$D$22</f>
        <v>0</v>
      </c>
      <c r="J21" s="185">
        <f t="shared" si="1"/>
        <v>0</v>
      </c>
      <c r="K21" s="186" t="str">
        <f>IF(+I21/'allg. Daten'!$D$21=0,"",+I21/'allg. Daten'!$D$21)</f>
        <v/>
      </c>
      <c r="L21" s="187">
        <f t="shared" si="2"/>
        <v>0</v>
      </c>
      <c r="M21" s="135"/>
      <c r="N21" s="167" t="s">
        <v>3</v>
      </c>
    </row>
    <row r="22" spans="1:17" x14ac:dyDescent="0.25">
      <c r="A22" s="17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3" t="e">
        <f t="shared" si="0"/>
        <v>#DIV/0!</v>
      </c>
      <c r="I22" s="163">
        <f>+ROUNDDOWN(F22/'allg. Daten'!$D$21,0)*'allg. Daten'!$D$21+ROUNDDOWN(G22/'allg. Daten'!$D$22,0)*'allg. Daten'!$D$22</f>
        <v>0</v>
      </c>
      <c r="J22" s="185">
        <f t="shared" si="1"/>
        <v>0</v>
      </c>
      <c r="K22" s="186" t="str">
        <f>IF(+I22/'allg. Daten'!$D$21=0,"",+I22/'allg. Daten'!$D$21)</f>
        <v/>
      </c>
      <c r="L22" s="187">
        <f t="shared" si="2"/>
        <v>0</v>
      </c>
      <c r="M22" s="135"/>
      <c r="N22" s="167" t="s">
        <v>3</v>
      </c>
    </row>
    <row r="23" spans="1:17" x14ac:dyDescent="0.25">
      <c r="A23" s="17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3" t="e">
        <f t="shared" si="0"/>
        <v>#DIV/0!</v>
      </c>
      <c r="I23" s="163">
        <f>+ROUNDDOWN(F23/'allg. Daten'!$D$21,0)*'allg. Daten'!$D$21+ROUNDDOWN(G23/'allg. Daten'!$D$22,0)*'allg. Daten'!$D$22</f>
        <v>0</v>
      </c>
      <c r="J23" s="185">
        <f t="shared" si="1"/>
        <v>0</v>
      </c>
      <c r="K23" s="186" t="str">
        <f>IF(+I23/'allg. Daten'!$D$21=0,"",+I23/'allg. Daten'!$D$21)</f>
        <v/>
      </c>
      <c r="L23" s="187">
        <f t="shared" si="2"/>
        <v>0</v>
      </c>
      <c r="M23" s="135"/>
      <c r="N23" s="167" t="s">
        <v>3</v>
      </c>
    </row>
    <row r="24" spans="1:17" x14ac:dyDescent="0.25">
      <c r="A24" s="17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3" t="e">
        <f t="shared" si="0"/>
        <v>#DIV/0!</v>
      </c>
      <c r="I24" s="163">
        <f>+ROUNDDOWN(F24/'allg. Daten'!$D$21,0)*'allg. Daten'!$D$21+ROUNDDOWN(G24/'allg. Daten'!$D$22,0)*'allg. Daten'!$D$22</f>
        <v>0</v>
      </c>
      <c r="J24" s="185">
        <f t="shared" si="1"/>
        <v>0</v>
      </c>
      <c r="K24" s="186" t="str">
        <f>IF(+I24/'allg. Daten'!$D$21=0,"",+I24/'allg. Daten'!$D$21)</f>
        <v/>
      </c>
      <c r="L24" s="187">
        <f t="shared" si="2"/>
        <v>0</v>
      </c>
      <c r="M24" s="135"/>
      <c r="N24" s="167" t="s">
        <v>3</v>
      </c>
    </row>
    <row r="25" spans="1:17" x14ac:dyDescent="0.25">
      <c r="A25" s="17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3" t="e">
        <f t="shared" si="0"/>
        <v>#DIV/0!</v>
      </c>
      <c r="I25" s="163">
        <f>+ROUNDDOWN(F25/'allg. Daten'!$D$21,0)*'allg. Daten'!$D$21+ROUNDDOWN(G25/'allg. Daten'!$D$22,0)*'allg. Daten'!$D$22</f>
        <v>0</v>
      </c>
      <c r="J25" s="185">
        <f t="shared" si="1"/>
        <v>0</v>
      </c>
      <c r="K25" s="186" t="str">
        <f>IF(+I25/'allg. Daten'!$D$21=0,"",+I25/'allg. Daten'!$D$21)</f>
        <v/>
      </c>
      <c r="L25" s="187">
        <f t="shared" si="2"/>
        <v>0</v>
      </c>
      <c r="M25" s="135"/>
      <c r="N25" s="167" t="s">
        <v>3</v>
      </c>
    </row>
    <row r="26" spans="1:17" x14ac:dyDescent="0.25">
      <c r="A26" s="17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3" t="e">
        <f t="shared" si="0"/>
        <v>#DIV/0!</v>
      </c>
      <c r="I26" s="163">
        <f>+ROUNDDOWN(F26/'allg. Daten'!$D$21,0)*'allg. Daten'!$D$21+ROUNDDOWN(G26/'allg. Daten'!$D$22,0)*'allg. Daten'!$D$22</f>
        <v>0</v>
      </c>
      <c r="J26" s="185">
        <f t="shared" si="1"/>
        <v>0</v>
      </c>
      <c r="K26" s="186" t="str">
        <f>IF(+I26/'allg. Daten'!$D$21=0,"",+I26/'allg. Daten'!$D$21)</f>
        <v/>
      </c>
      <c r="L26" s="187">
        <f t="shared" si="2"/>
        <v>0</v>
      </c>
      <c r="M26" s="135"/>
      <c r="N26" s="167" t="s">
        <v>3</v>
      </c>
    </row>
    <row r="27" spans="1:17" x14ac:dyDescent="0.25">
      <c r="A27" s="17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3" t="e">
        <f t="shared" si="0"/>
        <v>#DIV/0!</v>
      </c>
      <c r="I27" s="163">
        <f>+ROUNDDOWN(F27/'allg. Daten'!$D$21,0)*'allg. Daten'!$D$21+ROUNDDOWN(G27/'allg. Daten'!$D$22,0)*'allg. Daten'!$D$22</f>
        <v>0</v>
      </c>
      <c r="J27" s="185">
        <f t="shared" si="1"/>
        <v>0</v>
      </c>
      <c r="K27" s="186" t="str">
        <f>IF(+I27/'allg. Daten'!$D$21=0,"",+I27/'allg. Daten'!$D$21)</f>
        <v/>
      </c>
      <c r="L27" s="187">
        <f t="shared" si="2"/>
        <v>0</v>
      </c>
      <c r="M27" s="135"/>
      <c r="N27" s="167" t="s">
        <v>3</v>
      </c>
    </row>
    <row r="28" spans="1:17" ht="15.75" thickBot="1" x14ac:dyDescent="0.3">
      <c r="A28" s="17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3" t="e">
        <f t="shared" si="0"/>
        <v>#DIV/0!</v>
      </c>
      <c r="I28" s="169">
        <f>+ROUNDDOWN(F28/'allg. Daten'!$D$21,0)*'allg. Daten'!$D$21+ROUNDDOWN(G28/'allg. Daten'!$D$22,0)*'allg. Daten'!$D$22</f>
        <v>0</v>
      </c>
      <c r="J28" s="185">
        <f t="shared" si="1"/>
        <v>0</v>
      </c>
      <c r="K28" s="186" t="str">
        <f>IF(+I28/'allg. Daten'!$D$21=0,"",+I28/'allg. Daten'!$D$21)</f>
        <v/>
      </c>
      <c r="L28" s="187">
        <f t="shared" si="2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5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88" t="s">
        <v>57</v>
      </c>
      <c r="D31" s="189"/>
      <c r="E31" s="189"/>
      <c r="F31" s="189"/>
      <c r="G31" s="189"/>
      <c r="H31" s="189"/>
      <c r="I31" s="189"/>
      <c r="J31" s="189"/>
      <c r="K31" s="189"/>
      <c r="L31" s="190">
        <f>+J29+K30</f>
        <v>0</v>
      </c>
      <c r="M31" s="190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P32" s="181"/>
      <c r="Q32" s="191"/>
    </row>
    <row r="33" spans="1:16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  <c r="P33" s="181"/>
    </row>
    <row r="34" spans="1:16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  <c r="P34" s="181"/>
    </row>
    <row r="35" spans="1:16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  <c r="P35" s="181"/>
    </row>
    <row r="36" spans="1:16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  <c r="P36" s="181"/>
    </row>
    <row r="37" spans="1:16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81"/>
    </row>
    <row r="38" spans="1:16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  <c r="P38" s="181"/>
    </row>
    <row r="39" spans="1:16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  <c r="P39" s="181"/>
    </row>
    <row r="40" spans="1:16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  <c r="P40" s="181"/>
    </row>
    <row r="41" spans="1:16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  <c r="P41" s="181"/>
    </row>
    <row r="42" spans="1:16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  <c r="P42" s="181"/>
    </row>
    <row r="43" spans="1:16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  <c r="P43" s="181"/>
    </row>
    <row r="44" spans="1:16" x14ac:dyDescent="0.25">
      <c r="A44" s="181"/>
      <c r="B44" s="155"/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  <c r="P44" s="181"/>
    </row>
    <row r="45" spans="1:16" s="181" customFormat="1" x14ac:dyDescent="0.25">
      <c r="B45" s="155"/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1:16" s="181" customFormat="1" x14ac:dyDescent="0.25">
      <c r="B46" s="155"/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1:16" s="181" customFormat="1" x14ac:dyDescent="0.25">
      <c r="B47" s="155"/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1:16" s="181" customFormat="1" ht="7.5" customHeight="1" x14ac:dyDescent="0.25">
      <c r="B48" s="155"/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1:16" s="181" customFormat="1" x14ac:dyDescent="0.25">
      <c r="B49" s="155"/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1:16" s="181" customFormat="1" x14ac:dyDescent="0.25">
      <c r="B50" s="155"/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1:16" s="181" customFormat="1" x14ac:dyDescent="0.25">
      <c r="B51" s="155"/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1:16" s="181" customFormat="1" x14ac:dyDescent="0.25">
      <c r="B52" s="155"/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1:16" s="181" customFormat="1" ht="15.75" customHeight="1" x14ac:dyDescent="0.25">
      <c r="B53" s="155"/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1:16" s="181" customFormat="1" x14ac:dyDescent="0.25">
      <c r="B54" s="155"/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1:16" s="181" customFormat="1" x14ac:dyDescent="0.25">
      <c r="B55" s="155"/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1:16" s="181" customFormat="1" x14ac:dyDescent="0.25">
      <c r="B56" s="155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1:16" s="181" customFormat="1" x14ac:dyDescent="0.25">
      <c r="B57" s="155"/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1:16" s="181" customFormat="1" x14ac:dyDescent="0.25">
      <c r="B58" s="155"/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1:16" s="181" customFormat="1" x14ac:dyDescent="0.25">
      <c r="B59" s="155"/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1:16" s="181" customFormat="1" ht="15.75" customHeight="1" x14ac:dyDescent="0.25">
      <c r="B60" s="155"/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1:16" x14ac:dyDescent="0.25">
      <c r="A61" s="181"/>
      <c r="B61" s="155"/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  <c r="P61" s="181"/>
    </row>
    <row r="62" spans="1:16" x14ac:dyDescent="0.25">
      <c r="A62" s="181"/>
      <c r="B62" s="155"/>
      <c r="P62" s="181"/>
    </row>
    <row r="63" spans="1:16" x14ac:dyDescent="0.25">
      <c r="P63" s="181"/>
    </row>
    <row r="64" spans="1:16" x14ac:dyDescent="0.25">
      <c r="P64" s="181"/>
    </row>
    <row r="65" spans="3:16" x14ac:dyDescent="0.25"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</row>
    <row r="66" spans="3:16" x14ac:dyDescent="0.25"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</row>
    <row r="67" spans="3:16" x14ac:dyDescent="0.25"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</row>
    <row r="68" spans="3:16" x14ac:dyDescent="0.25"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</row>
    <row r="69" spans="3:16" x14ac:dyDescent="0.25"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</row>
  </sheetData>
  <sheetProtection algorithmName="SHA-512" hashValue="D4OKIv+i+69Ovi5e7+Jdi2KTm6UDffWCKqXRT3PPZdfj6Ah196wcjS1x+QiKTWfQ60u2/yvG1wa2yufWY6JjRw==" saltValue="oZ+zguyPRICv7xM7Ujx6EQ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">
    <cfRule type="cellIs" dxfId="554" priority="27" operator="equal">
      <formula>0</formula>
    </cfRule>
  </conditionalFormatting>
  <conditionalFormatting sqref="D29:J30 D31:E31">
    <cfRule type="cellIs" dxfId="553" priority="26" operator="equal">
      <formula>0</formula>
    </cfRule>
  </conditionalFormatting>
  <conditionalFormatting sqref="K30 L31">
    <cfRule type="cellIs" dxfId="552" priority="25" operator="equal">
      <formula>0</formula>
    </cfRule>
  </conditionalFormatting>
  <conditionalFormatting sqref="K30 L31">
    <cfRule type="cellIs" dxfId="551" priority="24" operator="equal">
      <formula>0</formula>
    </cfRule>
  </conditionalFormatting>
  <conditionalFormatting sqref="M29">
    <cfRule type="cellIs" dxfId="550" priority="23" operator="equal">
      <formula>0</formula>
    </cfRule>
  </conditionalFormatting>
  <conditionalFormatting sqref="M29">
    <cfRule type="cellIs" dxfId="549" priority="22" operator="equal">
      <formula>0</formula>
    </cfRule>
  </conditionalFormatting>
  <conditionalFormatting sqref="M31">
    <cfRule type="cellIs" dxfId="548" priority="21" operator="equal">
      <formula>0</formula>
    </cfRule>
  </conditionalFormatting>
  <conditionalFormatting sqref="M31">
    <cfRule type="cellIs" dxfId="547" priority="20" operator="equal">
      <formula>0</formula>
    </cfRule>
  </conditionalFormatting>
  <conditionalFormatting sqref="F31:K31">
    <cfRule type="cellIs" dxfId="546" priority="19" operator="equal">
      <formula>0</formula>
    </cfRule>
  </conditionalFormatting>
  <conditionalFormatting sqref="J11:J28">
    <cfRule type="cellIs" dxfId="545" priority="18" operator="equal">
      <formula>0</formula>
    </cfRule>
  </conditionalFormatting>
  <conditionalFormatting sqref="K11:L28">
    <cfRule type="cellIs" dxfId="544" priority="17" operator="equal">
      <formula>0</formula>
    </cfRule>
  </conditionalFormatting>
  <conditionalFormatting sqref="J11:L28">
    <cfRule type="cellIs" dxfId="543" priority="16" operator="equal">
      <formula>0</formula>
    </cfRule>
  </conditionalFormatting>
  <conditionalFormatting sqref="I11">
    <cfRule type="cellIs" dxfId="542" priority="9" operator="equal">
      <formula>0</formula>
    </cfRule>
  </conditionalFormatting>
  <conditionalFormatting sqref="I11">
    <cfRule type="cellIs" dxfId="541" priority="8" operator="equal">
      <formula>0</formula>
    </cfRule>
  </conditionalFormatting>
  <conditionalFormatting sqref="H12:H28">
    <cfRule type="cellIs" dxfId="540" priority="15" operator="equal">
      <formula>0</formula>
    </cfRule>
  </conditionalFormatting>
  <conditionalFormatting sqref="H12:H28">
    <cfRule type="cellIs" dxfId="539" priority="14" operator="equal">
      <formula>0</formula>
    </cfRule>
  </conditionalFormatting>
  <conditionalFormatting sqref="H11:H28">
    <cfRule type="cellIs" dxfId="538" priority="11" operator="equal">
      <formula>0</formula>
    </cfRule>
  </conditionalFormatting>
  <conditionalFormatting sqref="H11:H28">
    <cfRule type="cellIs" dxfId="537" priority="10" operator="equal">
      <formula>0</formula>
    </cfRule>
  </conditionalFormatting>
  <conditionalFormatting sqref="I12:I28">
    <cfRule type="cellIs" dxfId="536" priority="13" operator="equal">
      <formula>0</formula>
    </cfRule>
  </conditionalFormatting>
  <conditionalFormatting sqref="I12:I28">
    <cfRule type="cellIs" dxfId="535" priority="12" operator="equal">
      <formula>0</formula>
    </cfRule>
  </conditionalFormatting>
  <conditionalFormatting sqref="C11:C28">
    <cfRule type="expression" dxfId="534" priority="7">
      <formula>AND($L$5&gt;10000,$A11="Ferien")</formula>
    </cfRule>
  </conditionalFormatting>
  <conditionalFormatting sqref="D11:N11 D19:N28 H12:N17 H18:L18 N18">
    <cfRule type="expression" dxfId="533" priority="6" stopIfTrue="1">
      <formula>AND($L$5&gt;10000,$A11="Ferien")</formula>
    </cfRule>
  </conditionalFormatting>
  <conditionalFormatting sqref="D11:M11 D19:M28 H12:M17 H18:L18">
    <cfRule type="expression" dxfId="532" priority="5" stopIfTrue="1">
      <formula>AND($L$5&gt;10000,$A11="Ferien")</formula>
    </cfRule>
  </conditionalFormatting>
  <conditionalFormatting sqref="D12:G18">
    <cfRule type="expression" dxfId="531" priority="4" stopIfTrue="1">
      <formula>AND($L$5&gt;10000,$A12="Ferien")</formula>
    </cfRule>
  </conditionalFormatting>
  <conditionalFormatting sqref="D12:G18">
    <cfRule type="expression" dxfId="530" priority="3" stopIfTrue="1">
      <formula>AND($L$5&gt;10000,$A12="Ferien")</formula>
    </cfRule>
  </conditionalFormatting>
  <conditionalFormatting sqref="M18">
    <cfRule type="expression" dxfId="529" priority="2" stopIfTrue="1">
      <formula>AND($L$5&gt;10000,$A18="Ferien")</formula>
    </cfRule>
  </conditionalFormatting>
  <conditionalFormatting sqref="M18">
    <cfRule type="expression" dxfId="528" priority="1" stopIfTrue="1">
      <formula>AND($L$5&gt;10000,$A18="Ferien")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6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1"/>
  <dimension ref="A1:T62"/>
  <sheetViews>
    <sheetView view="pageLayout" topLeftCell="C1" zoomScaleNormal="70" workbookViewId="0">
      <selection activeCell="O27" sqref="O27"/>
    </sheetView>
  </sheetViews>
  <sheetFormatPr baseColWidth="10" defaultColWidth="11.42578125" defaultRowHeight="15" x14ac:dyDescent="0.25"/>
  <cols>
    <col min="1" max="1" width="6" style="149" hidden="1" customWidth="1"/>
    <col min="2" max="2" width="29.85546875" style="149" hidden="1" customWidth="1"/>
    <col min="3" max="3" width="11.42578125" style="149"/>
    <col min="4" max="7" width="8.140625" style="149" customWidth="1"/>
    <col min="8" max="9" width="9.85546875" style="149" hidden="1" customWidth="1"/>
    <col min="10" max="10" width="7.5703125" style="149" customWidth="1"/>
    <col min="11" max="12" width="8.42578125" style="149" customWidth="1"/>
    <col min="13" max="13" width="13.140625" style="149" customWidth="1"/>
    <col min="14" max="14" width="9" style="149" customWidth="1"/>
    <col min="15" max="17" width="11.42578125" style="149"/>
    <col min="18" max="18" width="11.5703125" style="149" customWidth="1"/>
    <col min="19" max="19" width="11.42578125" style="149"/>
    <col min="20" max="20" width="2.85546875" style="149" bestFit="1" customWidth="1"/>
    <col min="21" max="21" width="7" style="149" customWidth="1"/>
    <col min="22" max="16384" width="11.42578125" style="14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54"/>
      <c r="P1" s="154"/>
      <c r="Q1" s="154"/>
      <c r="R1" s="154"/>
      <c r="S1" s="154"/>
      <c r="T1" s="154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137"/>
      <c r="Q2" s="137"/>
      <c r="R2" s="137"/>
      <c r="S2" s="137"/>
      <c r="T2" s="137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+Zusammenfassung!$C$26</f>
        <v>0</v>
      </c>
      <c r="E5" s="292"/>
      <c r="F5" s="292"/>
      <c r="G5" s="292"/>
      <c r="H5" s="292"/>
      <c r="I5" s="292"/>
      <c r="J5" s="292"/>
      <c r="K5" s="292"/>
      <c r="L5" s="304">
        <f>+Zusammenfassung!$B$26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+Zusammenfassung!$D$26&amp;"; "&amp;+Zusammenfassung!$E$26&amp;" "&amp;+Zusammenfassung!$F$26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IF(+Zusammenfassung!$Q$26="Schule eintragen",0,+Zusammenfassung!$Q$26)</f>
        <v>0</v>
      </c>
    </row>
    <row r="7" spans="1:20" ht="23.45" customHeight="1" thickBot="1" x14ac:dyDescent="0.3">
      <c r="B7" s="150"/>
      <c r="C7" s="57" t="s">
        <v>49</v>
      </c>
      <c r="D7" s="293">
        <f>+Zusammenfassung!$G$26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Daten'!$C$6:$G$13,4,FALSE)))</f>
        <v>0</v>
      </c>
    </row>
    <row r="8" spans="1:20" s="155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297" t="s">
        <v>38</v>
      </c>
      <c r="E9" s="297"/>
      <c r="F9" s="297"/>
      <c r="G9" s="297"/>
      <c r="H9" s="298" t="s">
        <v>39</v>
      </c>
      <c r="I9" s="299"/>
      <c r="J9" s="300" t="s">
        <v>37</v>
      </c>
      <c r="K9" s="301"/>
      <c r="L9" s="301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57" t="s">
        <v>5</v>
      </c>
      <c r="E10" s="157" t="s">
        <v>12</v>
      </c>
      <c r="F10" s="157" t="s">
        <v>5</v>
      </c>
      <c r="G10" s="157" t="s">
        <v>12</v>
      </c>
      <c r="H10" s="158" t="s">
        <v>11</v>
      </c>
      <c r="I10" s="159" t="s">
        <v>10</v>
      </c>
      <c r="J10" s="160" t="s">
        <v>11</v>
      </c>
      <c r="K10" s="157" t="s">
        <v>10</v>
      </c>
      <c r="L10" s="302"/>
      <c r="M10" s="312"/>
      <c r="N10" s="313"/>
    </row>
    <row r="11" spans="1:20" x14ac:dyDescent="0.25">
      <c r="A11" s="14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2" t="e">
        <f>+IF($N$6=0,0,ROUNDDOWN(D11/$N$6,0)*$N$6+ROUNDDOWN(E11/$N$6,0)*$N$6)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64">
        <f>IFERROR((H11/$N$6),0)</f>
        <v>0</v>
      </c>
      <c r="K11" s="165" t="str">
        <f>IF(+I11/'allg. Daten'!$D$21=0,"",+I11/'allg. Daten'!$D$21)</f>
        <v/>
      </c>
      <c r="L11" s="166">
        <f>+IFERROR(J11+K11,MAX(J11,K11))</f>
        <v>0</v>
      </c>
      <c r="M11" s="135"/>
      <c r="N11" s="167" t="s">
        <v>3</v>
      </c>
    </row>
    <row r="12" spans="1:20" x14ac:dyDescent="0.25">
      <c r="A12" s="14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2" t="e">
        <f>+IF($N$6=0,0,ROUNDDOWN(D12/$N$6,0)*$N$6+ROUNDDOWN(E12/$N$6,0)*$N$6)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64">
        <f t="shared" ref="J12:J28" si="0">IFERROR((H12/$N$6),0)</f>
        <v>0</v>
      </c>
      <c r="K12" s="165" t="str">
        <f>IF(+I12/'allg. Daten'!$D$21=0,"",+I12/'allg. Daten'!$D$21)</f>
        <v/>
      </c>
      <c r="L12" s="166">
        <f t="shared" ref="L12:L28" si="1">+IFERROR(J12+K12,MAX(J12,K12))</f>
        <v>0</v>
      </c>
      <c r="M12" s="135"/>
      <c r="N12" s="167" t="s">
        <v>3</v>
      </c>
    </row>
    <row r="13" spans="1:20" x14ac:dyDescent="0.25">
      <c r="A13" s="14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2" t="e">
        <f t="shared" ref="H13:H28" si="2">+IF($N$6=0,0,ROUNDDOWN(D13/$N$6,0)*$N$6+ROUNDDOWN(E13/$N$6,0)*$N$6)</f>
        <v>#DIV/0!</v>
      </c>
      <c r="I13" s="163">
        <f>+ROUNDDOWN(F13/'allg. Daten'!$D$21,0)*'allg. Daten'!$D$21+ROUNDDOWN(G13/'allg. Daten'!$D$22,0)*'allg. Daten'!$D$22</f>
        <v>0</v>
      </c>
      <c r="J13" s="164">
        <f t="shared" si="0"/>
        <v>0</v>
      </c>
      <c r="K13" s="165" t="str">
        <f>IF(+I13/'allg. Daten'!$D$21=0,"",+I13/'allg. Daten'!$D$21)</f>
        <v/>
      </c>
      <c r="L13" s="166">
        <f t="shared" si="1"/>
        <v>0</v>
      </c>
      <c r="M13" s="135"/>
      <c r="N13" s="167" t="s">
        <v>3</v>
      </c>
    </row>
    <row r="14" spans="1:20" x14ac:dyDescent="0.25">
      <c r="A14" s="14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2" t="e">
        <f t="shared" si="2"/>
        <v>#DIV/0!</v>
      </c>
      <c r="I14" s="163">
        <f>+ROUNDDOWN(F14/'allg. Daten'!$D$21,0)*'allg. Daten'!$D$21+ROUNDDOWN(G14/'allg. Daten'!$D$22,0)*'allg. Daten'!$D$22</f>
        <v>0</v>
      </c>
      <c r="J14" s="164">
        <f t="shared" si="0"/>
        <v>0</v>
      </c>
      <c r="K14" s="165" t="str">
        <f>IF(+I14/'allg. Daten'!$D$21=0,"",+I14/'allg. Daten'!$D$21)</f>
        <v/>
      </c>
      <c r="L14" s="166">
        <f t="shared" si="1"/>
        <v>0</v>
      </c>
      <c r="M14" s="135"/>
      <c r="N14" s="167" t="s">
        <v>3</v>
      </c>
    </row>
    <row r="15" spans="1:20" x14ac:dyDescent="0.25">
      <c r="A15" s="14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2" t="e">
        <f t="shared" si="2"/>
        <v>#DIV/0!</v>
      </c>
      <c r="I15" s="163">
        <f>+ROUNDDOWN(F15/'allg. Daten'!$D$21,0)*'allg. Daten'!$D$21+ROUNDDOWN(G15/'allg. Daten'!$D$22,0)*'allg. Daten'!$D$22</f>
        <v>0</v>
      </c>
      <c r="J15" s="164">
        <f t="shared" si="0"/>
        <v>0</v>
      </c>
      <c r="K15" s="165" t="str">
        <f>IF(+I15/'allg. Daten'!$D$21=0,"",+I15/'allg. Daten'!$D$21)</f>
        <v/>
      </c>
      <c r="L15" s="166">
        <f t="shared" si="1"/>
        <v>0</v>
      </c>
      <c r="M15" s="135"/>
      <c r="N15" s="167" t="s">
        <v>3</v>
      </c>
    </row>
    <row r="16" spans="1:20" x14ac:dyDescent="0.25">
      <c r="A16" s="14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2" t="e">
        <f t="shared" si="2"/>
        <v>#DIV/0!</v>
      </c>
      <c r="I16" s="163">
        <f>+ROUNDDOWN(F16/'allg. Daten'!$D$21,0)*'allg. Daten'!$D$21+ROUNDDOWN(G16/'allg. Daten'!$D$22,0)*'allg. Daten'!$D$22</f>
        <v>0</v>
      </c>
      <c r="J16" s="164">
        <f t="shared" si="0"/>
        <v>0</v>
      </c>
      <c r="K16" s="165" t="str">
        <f>IF(+I16/'allg. Daten'!$D$21=0,"",+I16/'allg. Daten'!$D$21)</f>
        <v/>
      </c>
      <c r="L16" s="166">
        <f t="shared" si="1"/>
        <v>0</v>
      </c>
      <c r="M16" s="135"/>
      <c r="N16" s="167" t="s">
        <v>3</v>
      </c>
    </row>
    <row r="17" spans="1:17" x14ac:dyDescent="0.25">
      <c r="A17" s="14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2" t="e">
        <f t="shared" si="2"/>
        <v>#DIV/0!</v>
      </c>
      <c r="I17" s="163">
        <f>+ROUNDDOWN(F17/'allg. Daten'!$D$21,0)*'allg. Daten'!$D$21+ROUNDDOWN(G17/'allg. Daten'!$D$22,0)*'allg. Daten'!$D$22</f>
        <v>0</v>
      </c>
      <c r="J17" s="164">
        <f t="shared" si="0"/>
        <v>0</v>
      </c>
      <c r="K17" s="165" t="str">
        <f>IF(+I17/'allg. Daten'!$D$21=0,"",+I17/'allg. Daten'!$D$21)</f>
        <v/>
      </c>
      <c r="L17" s="166">
        <f t="shared" si="1"/>
        <v>0</v>
      </c>
      <c r="M17" s="135"/>
      <c r="N17" s="167" t="s">
        <v>3</v>
      </c>
    </row>
    <row r="18" spans="1:17" x14ac:dyDescent="0.25">
      <c r="A18" s="14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2" t="e">
        <f t="shared" si="2"/>
        <v>#DIV/0!</v>
      </c>
      <c r="I18" s="163">
        <f>+ROUNDDOWN(F18/'allg. Daten'!$D$21,0)*'allg. Daten'!$D$21+ROUNDDOWN(G18/'allg. Daten'!$D$22,0)*'allg. Daten'!$D$22</f>
        <v>0</v>
      </c>
      <c r="J18" s="164">
        <f t="shared" si="0"/>
        <v>0</v>
      </c>
      <c r="K18" s="165" t="str">
        <f>IF(+I18/'allg. Daten'!$D$21=0,"",+I18/'allg. Daten'!$D$21)</f>
        <v/>
      </c>
      <c r="L18" s="166">
        <f t="shared" si="1"/>
        <v>0</v>
      </c>
      <c r="M18" s="135"/>
      <c r="N18" s="167" t="s">
        <v>3</v>
      </c>
    </row>
    <row r="19" spans="1:17" x14ac:dyDescent="0.25">
      <c r="A19" s="14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2" t="e">
        <f t="shared" si="2"/>
        <v>#DIV/0!</v>
      </c>
      <c r="I19" s="163">
        <f>+ROUNDDOWN(F19/'allg. Daten'!$D$21,0)*'allg. Daten'!$D$21+ROUNDDOWN(G19/'allg. Daten'!$D$22,0)*'allg. Daten'!$D$22</f>
        <v>0</v>
      </c>
      <c r="J19" s="164">
        <f t="shared" si="0"/>
        <v>0</v>
      </c>
      <c r="K19" s="165" t="str">
        <f>IF(+I19/'allg. Daten'!$D$21=0,"",+I19/'allg. Daten'!$D$21)</f>
        <v/>
      </c>
      <c r="L19" s="166">
        <f t="shared" si="1"/>
        <v>0</v>
      </c>
      <c r="M19" s="135"/>
      <c r="N19" s="167" t="s">
        <v>3</v>
      </c>
    </row>
    <row r="20" spans="1:17" x14ac:dyDescent="0.25">
      <c r="A20" s="14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2" t="e">
        <f t="shared" si="2"/>
        <v>#DIV/0!</v>
      </c>
      <c r="I20" s="163">
        <f>+ROUNDDOWN(F20/'allg. Daten'!$D$21,0)*'allg. Daten'!$D$21+ROUNDDOWN(G20/'allg. Daten'!$D$22,0)*'allg. Daten'!$D$22</f>
        <v>0</v>
      </c>
      <c r="J20" s="164">
        <f t="shared" si="0"/>
        <v>0</v>
      </c>
      <c r="K20" s="165" t="str">
        <f>IF(+I20/'allg. Daten'!$D$21=0,"",+I20/'allg. Daten'!$D$21)</f>
        <v/>
      </c>
      <c r="L20" s="166">
        <f t="shared" si="1"/>
        <v>0</v>
      </c>
      <c r="M20" s="135"/>
      <c r="N20" s="167" t="s">
        <v>3</v>
      </c>
    </row>
    <row r="21" spans="1:17" x14ac:dyDescent="0.25">
      <c r="A21" s="14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2" t="e">
        <f t="shared" si="2"/>
        <v>#DIV/0!</v>
      </c>
      <c r="I21" s="163">
        <f>+ROUNDDOWN(F21/'allg. Daten'!$D$21,0)*'allg. Daten'!$D$21+ROUNDDOWN(G21/'allg. Daten'!$D$22,0)*'allg. Daten'!$D$22</f>
        <v>0</v>
      </c>
      <c r="J21" s="164">
        <f t="shared" si="0"/>
        <v>0</v>
      </c>
      <c r="K21" s="165" t="str">
        <f>IF(+I21/'allg. Daten'!$D$21=0,"",+I21/'allg. Daten'!$D$21)</f>
        <v/>
      </c>
      <c r="L21" s="166">
        <f t="shared" si="1"/>
        <v>0</v>
      </c>
      <c r="M21" s="135"/>
      <c r="N21" s="167" t="s">
        <v>3</v>
      </c>
    </row>
    <row r="22" spans="1:17" x14ac:dyDescent="0.25">
      <c r="A22" s="14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2" t="e">
        <f t="shared" si="2"/>
        <v>#DIV/0!</v>
      </c>
      <c r="I22" s="163">
        <f>+ROUNDDOWN(F22/'allg. Daten'!$D$21,0)*'allg. Daten'!$D$21+ROUNDDOWN(G22/'allg. Daten'!$D$22,0)*'allg. Daten'!$D$22</f>
        <v>0</v>
      </c>
      <c r="J22" s="164">
        <f t="shared" si="0"/>
        <v>0</v>
      </c>
      <c r="K22" s="165" t="str">
        <f>IF(+I22/'allg. Daten'!$D$21=0,"",+I22/'allg. Daten'!$D$21)</f>
        <v/>
      </c>
      <c r="L22" s="166">
        <f t="shared" si="1"/>
        <v>0</v>
      </c>
      <c r="M22" s="135"/>
      <c r="N22" s="167" t="s">
        <v>3</v>
      </c>
    </row>
    <row r="23" spans="1:17" x14ac:dyDescent="0.25">
      <c r="A23" s="14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2" t="e">
        <f t="shared" si="2"/>
        <v>#DIV/0!</v>
      </c>
      <c r="I23" s="163">
        <f>+ROUNDDOWN(F23/'allg. Daten'!$D$21,0)*'allg. Daten'!$D$21+ROUNDDOWN(G23/'allg. Daten'!$D$22,0)*'allg. Daten'!$D$22</f>
        <v>0</v>
      </c>
      <c r="J23" s="164">
        <f t="shared" si="0"/>
        <v>0</v>
      </c>
      <c r="K23" s="165" t="str">
        <f>IF(+I23/'allg. Daten'!$D$21=0,"",+I23/'allg. Daten'!$D$21)</f>
        <v/>
      </c>
      <c r="L23" s="166">
        <f t="shared" si="1"/>
        <v>0</v>
      </c>
      <c r="M23" s="135"/>
      <c r="N23" s="167" t="s">
        <v>3</v>
      </c>
    </row>
    <row r="24" spans="1:17" x14ac:dyDescent="0.25">
      <c r="A24" s="14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2" t="e">
        <f t="shared" si="2"/>
        <v>#DIV/0!</v>
      </c>
      <c r="I24" s="163">
        <f>+ROUNDDOWN(F24/'allg. Daten'!$D$21,0)*'allg. Daten'!$D$21+ROUNDDOWN(G24/'allg. Daten'!$D$22,0)*'allg. Daten'!$D$22</f>
        <v>0</v>
      </c>
      <c r="J24" s="164">
        <f t="shared" si="0"/>
        <v>0</v>
      </c>
      <c r="K24" s="165" t="str">
        <f>IF(+I24/'allg. Daten'!$D$21=0,"",+I24/'allg. Daten'!$D$21)</f>
        <v/>
      </c>
      <c r="L24" s="166">
        <f t="shared" si="1"/>
        <v>0</v>
      </c>
      <c r="M24" s="135"/>
      <c r="N24" s="167" t="s">
        <v>3</v>
      </c>
    </row>
    <row r="25" spans="1:17" x14ac:dyDescent="0.25">
      <c r="A25" s="14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2" t="e">
        <f t="shared" si="2"/>
        <v>#DIV/0!</v>
      </c>
      <c r="I25" s="163">
        <f>+ROUNDDOWN(F25/'allg. Daten'!$D$21,0)*'allg. Daten'!$D$21+ROUNDDOWN(G25/'allg. Daten'!$D$22,0)*'allg. Daten'!$D$22</f>
        <v>0</v>
      </c>
      <c r="J25" s="164">
        <f t="shared" si="0"/>
        <v>0</v>
      </c>
      <c r="K25" s="165" t="str">
        <f>IF(+I25/'allg. Daten'!$D$21=0,"",+I25/'allg. Daten'!$D$21)</f>
        <v/>
      </c>
      <c r="L25" s="166">
        <f t="shared" si="1"/>
        <v>0</v>
      </c>
      <c r="M25" s="135"/>
      <c r="N25" s="167" t="s">
        <v>3</v>
      </c>
    </row>
    <row r="26" spans="1:17" x14ac:dyDescent="0.25">
      <c r="A26" s="14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2" t="e">
        <f t="shared" si="2"/>
        <v>#DIV/0!</v>
      </c>
      <c r="I26" s="163">
        <f>+ROUNDDOWN(F26/'allg. Daten'!$D$21,0)*'allg. Daten'!$D$21+ROUNDDOWN(G26/'allg. Daten'!$D$22,0)*'allg. Daten'!$D$22</f>
        <v>0</v>
      </c>
      <c r="J26" s="164">
        <f t="shared" si="0"/>
        <v>0</v>
      </c>
      <c r="K26" s="165" t="str">
        <f>IF(+I26/'allg. Daten'!$D$21=0,"",+I26/'allg. Daten'!$D$21)</f>
        <v/>
      </c>
      <c r="L26" s="166">
        <f t="shared" si="1"/>
        <v>0</v>
      </c>
      <c r="M26" s="135"/>
      <c r="N26" s="167" t="s">
        <v>3</v>
      </c>
    </row>
    <row r="27" spans="1:17" x14ac:dyDescent="0.25">
      <c r="A27" s="14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2" t="e">
        <f t="shared" si="2"/>
        <v>#DIV/0!</v>
      </c>
      <c r="I27" s="163">
        <f>+ROUNDDOWN(F27/'allg. Daten'!$D$21,0)*'allg. Daten'!$D$21+ROUNDDOWN(G27/'allg. Daten'!$D$22,0)*'allg. Daten'!$D$22</f>
        <v>0</v>
      </c>
      <c r="J27" s="164">
        <f t="shared" si="0"/>
        <v>0</v>
      </c>
      <c r="K27" s="165" t="str">
        <f>IF(+I27/'allg. Daten'!$D$21=0,"",+I27/'allg. Daten'!$D$21)</f>
        <v/>
      </c>
      <c r="L27" s="166">
        <f t="shared" si="1"/>
        <v>0</v>
      </c>
      <c r="M27" s="135"/>
      <c r="N27" s="167" t="s">
        <v>3</v>
      </c>
    </row>
    <row r="28" spans="1:17" ht="15.75" thickBot="1" x14ac:dyDescent="0.3">
      <c r="A28" s="14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2" t="e">
        <f t="shared" si="2"/>
        <v>#DIV/0!</v>
      </c>
      <c r="I28" s="169">
        <f>+ROUNDDOWN(F28/'allg. Daten'!$D$21,0)*'allg. Daten'!$D$21+ROUNDDOWN(G28/'allg. Daten'!$D$22,0)*'allg. Daten'!$D$22</f>
        <v>0</v>
      </c>
      <c r="J28" s="164">
        <f t="shared" si="0"/>
        <v>0</v>
      </c>
      <c r="K28" s="165" t="str">
        <f>IF(+I28/'allg. Daten'!$D$21=0,"",+I28/'allg. Daten'!$D$21)</f>
        <v/>
      </c>
      <c r="L28" s="166">
        <f t="shared" si="1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4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71" t="s">
        <v>57</v>
      </c>
      <c r="D31" s="173"/>
      <c r="E31" s="173"/>
      <c r="F31" s="173"/>
      <c r="G31" s="173"/>
      <c r="H31" s="173"/>
      <c r="I31" s="173"/>
      <c r="J31" s="173"/>
      <c r="K31" s="173"/>
      <c r="L31" s="176">
        <f>+J29+K30</f>
        <v>0</v>
      </c>
      <c r="M31" s="176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Q32" s="178"/>
    </row>
    <row r="33" spans="3:15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</row>
    <row r="34" spans="3:15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</row>
    <row r="35" spans="3:15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</row>
    <row r="36" spans="3:15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</row>
    <row r="37" spans="3:15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</row>
    <row r="38" spans="3:15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</row>
    <row r="39" spans="3:15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</row>
    <row r="40" spans="3:15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</row>
    <row r="41" spans="3:15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</row>
    <row r="42" spans="3:15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</row>
    <row r="43" spans="3:15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</row>
    <row r="44" spans="3:15" s="155" customFormat="1" x14ac:dyDescent="0.25"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</row>
    <row r="45" spans="3:15" s="155" customFormat="1" x14ac:dyDescent="0.25"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3:15" s="155" customFormat="1" x14ac:dyDescent="0.25"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3:15" s="155" customFormat="1" x14ac:dyDescent="0.25"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3:15" s="155" customFormat="1" ht="7.5" customHeight="1" x14ac:dyDescent="0.25"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3:15" s="155" customFormat="1" x14ac:dyDescent="0.25"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3:15" s="155" customFormat="1" x14ac:dyDescent="0.25"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3:15" s="155" customFormat="1" x14ac:dyDescent="0.25"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3:15" s="155" customFormat="1" x14ac:dyDescent="0.25"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3:15" s="155" customFormat="1" ht="15.75" customHeight="1" x14ac:dyDescent="0.25"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3:15" s="155" customFormat="1" x14ac:dyDescent="0.25"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3:15" s="155" customFormat="1" x14ac:dyDescent="0.25"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3:15" s="155" customFormat="1" x14ac:dyDescent="0.25"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3:15" s="155" customFormat="1" x14ac:dyDescent="0.25"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3:15" s="155" customFormat="1" x14ac:dyDescent="0.25"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3:15" s="155" customFormat="1" x14ac:dyDescent="0.25"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3:15" s="155" customFormat="1" ht="15.75" customHeight="1" x14ac:dyDescent="0.25"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3:15" s="155" customFormat="1" x14ac:dyDescent="0.25"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</row>
    <row r="62" spans="3:15" x14ac:dyDescent="0.25"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</row>
  </sheetData>
  <sheetProtection algorithmName="SHA-512" hashValue="hLIPve2iFoWjGUQ9db78DqOYBLM7KUy5346IanzpRNoSlrvYpnYtmHOlW7vvKlPCbf6aeyQ9wtVtSp/SY/Wyrg==" saltValue="kXblMwkxJxijWOnQI+4aGA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 J11:J28">
    <cfRule type="cellIs" dxfId="527" priority="21" operator="equal">
      <formula>0</formula>
    </cfRule>
  </conditionalFormatting>
  <conditionalFormatting sqref="K11:L28">
    <cfRule type="cellIs" dxfId="526" priority="20" operator="equal">
      <formula>0</formula>
    </cfRule>
  </conditionalFormatting>
  <conditionalFormatting sqref="D29:J30 D31:E31 J11:L28">
    <cfRule type="cellIs" dxfId="525" priority="19" operator="equal">
      <formula>0</formula>
    </cfRule>
  </conditionalFormatting>
  <conditionalFormatting sqref="I11">
    <cfRule type="cellIs" dxfId="524" priority="12" operator="equal">
      <formula>0</formula>
    </cfRule>
  </conditionalFormatting>
  <conditionalFormatting sqref="I11">
    <cfRule type="cellIs" dxfId="523" priority="11" operator="equal">
      <formula>0</formula>
    </cfRule>
  </conditionalFormatting>
  <conditionalFormatting sqref="H12:H28">
    <cfRule type="cellIs" dxfId="522" priority="18" operator="equal">
      <formula>0</formula>
    </cfRule>
  </conditionalFormatting>
  <conditionalFormatting sqref="H12:H28">
    <cfRule type="cellIs" dxfId="521" priority="17" operator="equal">
      <formula>0</formula>
    </cfRule>
  </conditionalFormatting>
  <conditionalFormatting sqref="H11:H28">
    <cfRule type="cellIs" dxfId="520" priority="14" operator="equal">
      <formula>0</formula>
    </cfRule>
  </conditionalFormatting>
  <conditionalFormatting sqref="H11:H28">
    <cfRule type="cellIs" dxfId="519" priority="13" operator="equal">
      <formula>0</formula>
    </cfRule>
  </conditionalFormatting>
  <conditionalFormatting sqref="I12:I28">
    <cfRule type="cellIs" dxfId="518" priority="16" operator="equal">
      <formula>0</formula>
    </cfRule>
  </conditionalFormatting>
  <conditionalFormatting sqref="I12:I28">
    <cfRule type="cellIs" dxfId="517" priority="15" operator="equal">
      <formula>0</formula>
    </cfRule>
  </conditionalFormatting>
  <conditionalFormatting sqref="K30 L31">
    <cfRule type="cellIs" dxfId="516" priority="10" operator="equal">
      <formula>0</formula>
    </cfRule>
  </conditionalFormatting>
  <conditionalFormatting sqref="K30 L31">
    <cfRule type="cellIs" dxfId="515" priority="9" operator="equal">
      <formula>0</formula>
    </cfRule>
  </conditionalFormatting>
  <conditionalFormatting sqref="M29">
    <cfRule type="cellIs" dxfId="514" priority="8" operator="equal">
      <formula>0</formula>
    </cfRule>
  </conditionalFormatting>
  <conditionalFormatting sqref="M29">
    <cfRule type="cellIs" dxfId="513" priority="7" operator="equal">
      <formula>0</formula>
    </cfRule>
  </conditionalFormatting>
  <conditionalFormatting sqref="M31">
    <cfRule type="cellIs" dxfId="512" priority="6" operator="equal">
      <formula>0</formula>
    </cfRule>
  </conditionalFormatting>
  <conditionalFormatting sqref="M31">
    <cfRule type="cellIs" dxfId="511" priority="5" operator="equal">
      <formula>0</formula>
    </cfRule>
  </conditionalFormatting>
  <conditionalFormatting sqref="C11:C28">
    <cfRule type="expression" dxfId="510" priority="4">
      <formula>AND($L$5&gt;10000,$A11="Ferien")</formula>
    </cfRule>
  </conditionalFormatting>
  <conditionalFormatting sqref="F31:K31">
    <cfRule type="cellIs" dxfId="509" priority="3" operator="equal">
      <formula>0</formula>
    </cfRule>
  </conditionalFormatting>
  <conditionalFormatting sqref="D11:N28">
    <cfRule type="expression" dxfId="508" priority="2" stopIfTrue="1">
      <formula>AND($L$5&gt;10000,$A11="Ferien")</formula>
    </cfRule>
  </conditionalFormatting>
  <conditionalFormatting sqref="D11:M28">
    <cfRule type="expression" dxfId="507" priority="1" stopIfTrue="1">
      <formula>AND($L$5&gt;10000,$A11="Ferien")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0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2"/>
  <dimension ref="A1:T69"/>
  <sheetViews>
    <sheetView view="pageLayout" topLeftCell="C16" zoomScaleNormal="100" workbookViewId="0">
      <selection activeCell="O27" sqref="O27"/>
    </sheetView>
  </sheetViews>
  <sheetFormatPr baseColWidth="10" defaultColWidth="10.85546875" defaultRowHeight="15" x14ac:dyDescent="0.25"/>
  <cols>
    <col min="1" max="1" width="6" style="179" hidden="1" customWidth="1"/>
    <col min="2" max="2" width="29.85546875" style="149" hidden="1" customWidth="1"/>
    <col min="3" max="3" width="10.85546875" style="179"/>
    <col min="4" max="7" width="8.140625" style="179" customWidth="1"/>
    <col min="8" max="9" width="9.85546875" style="179" hidden="1" customWidth="1"/>
    <col min="10" max="10" width="7.5703125" style="179" customWidth="1"/>
    <col min="11" max="12" width="8.42578125" style="179" customWidth="1"/>
    <col min="13" max="13" width="13.140625" style="179" customWidth="1"/>
    <col min="14" max="14" width="9" style="179" customWidth="1"/>
    <col min="15" max="17" width="10.85546875" style="179"/>
    <col min="18" max="18" width="11.5703125" style="179" customWidth="1"/>
    <col min="19" max="19" width="10.85546875" style="179"/>
    <col min="20" max="20" width="2.85546875" style="179" bestFit="1" customWidth="1"/>
    <col min="21" max="21" width="7" style="179" customWidth="1"/>
    <col min="22" max="16384" width="10.85546875" style="17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80"/>
      <c r="P1" s="180"/>
      <c r="Q1" s="180"/>
      <c r="R1" s="180"/>
      <c r="S1" s="180"/>
      <c r="T1" s="180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2"/>
      <c r="Q2" s="2"/>
      <c r="R2" s="2"/>
      <c r="S2" s="2"/>
      <c r="T2" s="2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+Zusammenfassung!$C$27</f>
        <v>0</v>
      </c>
      <c r="E5" s="292"/>
      <c r="F5" s="292"/>
      <c r="G5" s="292"/>
      <c r="H5" s="292"/>
      <c r="I5" s="292"/>
      <c r="J5" s="292"/>
      <c r="K5" s="292"/>
      <c r="L5" s="304">
        <f>+Zusammenfassung!$B$27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+Zusammenfassung!$D$27&amp;"; "&amp;+Zusammenfassung!$E$27&amp;" "&amp;+Zusammenfassung!$F$27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IF(+Zusammenfassung!$Q$27="Schule eintragen",0,+Zusammenfassung!$Q$27)</f>
        <v>0</v>
      </c>
    </row>
    <row r="7" spans="1:20" ht="23.45" customHeight="1" thickBot="1" x14ac:dyDescent="0.3">
      <c r="B7" s="150"/>
      <c r="C7" s="57" t="s">
        <v>49</v>
      </c>
      <c r="D7" s="293">
        <f>+Zusammenfassung!$G$27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Daten'!C6:G13,4,FALSE)))</f>
        <v>0</v>
      </c>
    </row>
    <row r="8" spans="1:20" s="181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314" t="s">
        <v>38</v>
      </c>
      <c r="E9" s="314"/>
      <c r="F9" s="314"/>
      <c r="G9" s="314"/>
      <c r="H9" s="298" t="s">
        <v>39</v>
      </c>
      <c r="I9" s="299"/>
      <c r="J9" s="315" t="s">
        <v>37</v>
      </c>
      <c r="K9" s="316"/>
      <c r="L9" s="316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82" t="s">
        <v>5</v>
      </c>
      <c r="E10" s="182" t="s">
        <v>12</v>
      </c>
      <c r="F10" s="182" t="s">
        <v>5</v>
      </c>
      <c r="G10" s="182" t="s">
        <v>12</v>
      </c>
      <c r="H10" s="158" t="s">
        <v>11</v>
      </c>
      <c r="I10" s="159" t="s">
        <v>10</v>
      </c>
      <c r="J10" s="183" t="s">
        <v>11</v>
      </c>
      <c r="K10" s="184" t="s">
        <v>10</v>
      </c>
      <c r="L10" s="317"/>
      <c r="M10" s="312"/>
      <c r="N10" s="313"/>
    </row>
    <row r="11" spans="1:20" x14ac:dyDescent="0.25">
      <c r="A11" s="17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3" t="e">
        <f>IF($N$6=0,0,+ROUNDDOWN(D11/$N$6,0)*$N$6+ROUNDDOWN(E11/$N$6,0)*$N$6)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85">
        <f>IFERROR((H11/$N$6),0)</f>
        <v>0</v>
      </c>
      <c r="K11" s="186" t="str">
        <f>IF(+I11/'allg. Daten'!$D$21=0,"",+I11/'allg. Daten'!$D$21)</f>
        <v/>
      </c>
      <c r="L11" s="187">
        <f>+IFERROR(J11+K11,MAX(J11,K11))</f>
        <v>0</v>
      </c>
      <c r="M11" s="135"/>
      <c r="N11" s="167" t="s">
        <v>3</v>
      </c>
    </row>
    <row r="12" spans="1:20" x14ac:dyDescent="0.25">
      <c r="A12" s="17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3" t="e">
        <f t="shared" ref="H12:H28" si="0">IF($N$6=0,0,+ROUNDDOWN(D12/$N$6,0)*$N$6+ROUNDDOWN(E12/$N$6,0)*$N$6)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85">
        <f t="shared" ref="J12:J28" si="1">IFERROR((H12/$N$6),0)</f>
        <v>0</v>
      </c>
      <c r="K12" s="186" t="str">
        <f>IF(+I12/'allg. Daten'!$D$21=0,"",+I12/'allg. Daten'!$D$21)</f>
        <v/>
      </c>
      <c r="L12" s="187">
        <f t="shared" ref="L12:L28" si="2">+IFERROR(J12+K12,MAX(J12,K12))</f>
        <v>0</v>
      </c>
      <c r="M12" s="135"/>
      <c r="N12" s="167" t="s">
        <v>3</v>
      </c>
    </row>
    <row r="13" spans="1:20" x14ac:dyDescent="0.25">
      <c r="A13" s="17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3" t="e">
        <f t="shared" si="0"/>
        <v>#DIV/0!</v>
      </c>
      <c r="I13" s="163">
        <f>+ROUNDDOWN(F13/'allg. Daten'!$D$21,0)*'allg. Daten'!$D$21+ROUNDDOWN(G13/'allg. Daten'!$D$22,0)*'allg. Daten'!$D$22</f>
        <v>0</v>
      </c>
      <c r="J13" s="185">
        <f t="shared" si="1"/>
        <v>0</v>
      </c>
      <c r="K13" s="186" t="str">
        <f>IF(+I13/'allg. Daten'!$D$21=0,"",+I13/'allg. Daten'!$D$21)</f>
        <v/>
      </c>
      <c r="L13" s="187">
        <f t="shared" si="2"/>
        <v>0</v>
      </c>
      <c r="M13" s="135"/>
      <c r="N13" s="167" t="s">
        <v>3</v>
      </c>
    </row>
    <row r="14" spans="1:20" x14ac:dyDescent="0.25">
      <c r="A14" s="17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3" t="e">
        <f t="shared" si="0"/>
        <v>#DIV/0!</v>
      </c>
      <c r="I14" s="163">
        <f>+ROUNDDOWN(F14/'allg. Daten'!$D$21,0)*'allg. Daten'!$D$21+ROUNDDOWN(G14/'allg. Daten'!$D$22,0)*'allg. Daten'!$D$22</f>
        <v>0</v>
      </c>
      <c r="J14" s="185">
        <f t="shared" si="1"/>
        <v>0</v>
      </c>
      <c r="K14" s="186" t="str">
        <f>IF(+I14/'allg. Daten'!$D$21=0,"",+I14/'allg. Daten'!$D$21)</f>
        <v/>
      </c>
      <c r="L14" s="187">
        <f t="shared" si="2"/>
        <v>0</v>
      </c>
      <c r="M14" s="135"/>
      <c r="N14" s="167" t="s">
        <v>3</v>
      </c>
    </row>
    <row r="15" spans="1:20" x14ac:dyDescent="0.25">
      <c r="A15" s="17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3" t="e">
        <f t="shared" si="0"/>
        <v>#DIV/0!</v>
      </c>
      <c r="I15" s="163">
        <f>+ROUNDDOWN(F15/'allg. Daten'!$D$21,0)*'allg. Daten'!$D$21+ROUNDDOWN(G15/'allg. Daten'!$D$22,0)*'allg. Daten'!$D$22</f>
        <v>0</v>
      </c>
      <c r="J15" s="185">
        <f t="shared" si="1"/>
        <v>0</v>
      </c>
      <c r="K15" s="186" t="str">
        <f>IF(+I15/'allg. Daten'!$D$21=0,"",+I15/'allg. Daten'!$D$21)</f>
        <v/>
      </c>
      <c r="L15" s="187">
        <f t="shared" si="2"/>
        <v>0</v>
      </c>
      <c r="M15" s="135"/>
      <c r="N15" s="167" t="s">
        <v>3</v>
      </c>
    </row>
    <row r="16" spans="1:20" x14ac:dyDescent="0.25">
      <c r="A16" s="17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3" t="e">
        <f t="shared" si="0"/>
        <v>#DIV/0!</v>
      </c>
      <c r="I16" s="163">
        <f>+ROUNDDOWN(F16/'allg. Daten'!$D$21,0)*'allg. Daten'!$D$21+ROUNDDOWN(G16/'allg. Daten'!$D$22,0)*'allg. Daten'!$D$22</f>
        <v>0</v>
      </c>
      <c r="J16" s="185">
        <f t="shared" si="1"/>
        <v>0</v>
      </c>
      <c r="K16" s="186" t="str">
        <f>IF(+I16/'allg. Daten'!$D$21=0,"",+I16/'allg. Daten'!$D$21)</f>
        <v/>
      </c>
      <c r="L16" s="187">
        <f t="shared" si="2"/>
        <v>0</v>
      </c>
      <c r="M16" s="135"/>
      <c r="N16" s="167" t="s">
        <v>3</v>
      </c>
    </row>
    <row r="17" spans="1:17" x14ac:dyDescent="0.25">
      <c r="A17" s="17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3" t="e">
        <f t="shared" si="0"/>
        <v>#DIV/0!</v>
      </c>
      <c r="I17" s="163">
        <f>+ROUNDDOWN(F17/'allg. Daten'!$D$21,0)*'allg. Daten'!$D$21+ROUNDDOWN(G17/'allg. Daten'!$D$22,0)*'allg. Daten'!$D$22</f>
        <v>0</v>
      </c>
      <c r="J17" s="185">
        <f t="shared" si="1"/>
        <v>0</v>
      </c>
      <c r="K17" s="186" t="str">
        <f>IF(+I17/'allg. Daten'!$D$21=0,"",+I17/'allg. Daten'!$D$21)</f>
        <v/>
      </c>
      <c r="L17" s="187">
        <f t="shared" si="2"/>
        <v>0</v>
      </c>
      <c r="M17" s="135"/>
      <c r="N17" s="167" t="s">
        <v>3</v>
      </c>
    </row>
    <row r="18" spans="1:17" x14ac:dyDescent="0.25">
      <c r="A18" s="17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3" t="e">
        <f t="shared" si="0"/>
        <v>#DIV/0!</v>
      </c>
      <c r="I18" s="163">
        <f>+ROUNDDOWN(F18/'allg. Daten'!$D$21,0)*'allg. Daten'!$D$21+ROUNDDOWN(G18/'allg. Daten'!$D$22,0)*'allg. Daten'!$D$22</f>
        <v>0</v>
      </c>
      <c r="J18" s="185">
        <f t="shared" si="1"/>
        <v>0</v>
      </c>
      <c r="K18" s="186" t="str">
        <f>IF(+I18/'allg. Daten'!$D$21=0,"",+I18/'allg. Daten'!$D$21)</f>
        <v/>
      </c>
      <c r="L18" s="187">
        <f t="shared" si="2"/>
        <v>0</v>
      </c>
      <c r="M18" s="135"/>
      <c r="N18" s="167" t="s">
        <v>3</v>
      </c>
    </row>
    <row r="19" spans="1:17" x14ac:dyDescent="0.25">
      <c r="A19" s="17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3" t="e">
        <f t="shared" si="0"/>
        <v>#DIV/0!</v>
      </c>
      <c r="I19" s="163">
        <f>+ROUNDDOWN(F19/'allg. Daten'!$D$21,0)*'allg. Daten'!$D$21+ROUNDDOWN(G19/'allg. Daten'!$D$22,0)*'allg. Daten'!$D$22</f>
        <v>0</v>
      </c>
      <c r="J19" s="185">
        <f t="shared" si="1"/>
        <v>0</v>
      </c>
      <c r="K19" s="186" t="str">
        <f>IF(+I19/'allg. Daten'!$D$21=0,"",+I19/'allg. Daten'!$D$21)</f>
        <v/>
      </c>
      <c r="L19" s="187">
        <f t="shared" si="2"/>
        <v>0</v>
      </c>
      <c r="M19" s="135"/>
      <c r="N19" s="167" t="s">
        <v>3</v>
      </c>
    </row>
    <row r="20" spans="1:17" x14ac:dyDescent="0.25">
      <c r="A20" s="17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3" t="e">
        <f t="shared" si="0"/>
        <v>#DIV/0!</v>
      </c>
      <c r="I20" s="163">
        <f>+ROUNDDOWN(F20/'allg. Daten'!$D$21,0)*'allg. Daten'!$D$21+ROUNDDOWN(G20/'allg. Daten'!$D$22,0)*'allg. Daten'!$D$22</f>
        <v>0</v>
      </c>
      <c r="J20" s="185">
        <f t="shared" si="1"/>
        <v>0</v>
      </c>
      <c r="K20" s="186" t="str">
        <f>IF(+I20/'allg. Daten'!$D$21=0,"",+I20/'allg. Daten'!$D$21)</f>
        <v/>
      </c>
      <c r="L20" s="187">
        <f t="shared" si="2"/>
        <v>0</v>
      </c>
      <c r="M20" s="135"/>
      <c r="N20" s="167" t="s">
        <v>3</v>
      </c>
    </row>
    <row r="21" spans="1:17" x14ac:dyDescent="0.25">
      <c r="A21" s="17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3" t="e">
        <f t="shared" si="0"/>
        <v>#DIV/0!</v>
      </c>
      <c r="I21" s="163">
        <f>+ROUNDDOWN(F21/'allg. Daten'!$D$21,0)*'allg. Daten'!$D$21+ROUNDDOWN(G21/'allg. Daten'!$D$22,0)*'allg. Daten'!$D$22</f>
        <v>0</v>
      </c>
      <c r="J21" s="185">
        <f t="shared" si="1"/>
        <v>0</v>
      </c>
      <c r="K21" s="186" t="str">
        <f>IF(+I21/'allg. Daten'!$D$21=0,"",+I21/'allg. Daten'!$D$21)</f>
        <v/>
      </c>
      <c r="L21" s="187">
        <f t="shared" si="2"/>
        <v>0</v>
      </c>
      <c r="M21" s="135"/>
      <c r="N21" s="167" t="s">
        <v>3</v>
      </c>
    </row>
    <row r="22" spans="1:17" x14ac:dyDescent="0.25">
      <c r="A22" s="17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3" t="e">
        <f t="shared" si="0"/>
        <v>#DIV/0!</v>
      </c>
      <c r="I22" s="163">
        <f>+ROUNDDOWN(F22/'allg. Daten'!$D$21,0)*'allg. Daten'!$D$21+ROUNDDOWN(G22/'allg. Daten'!$D$22,0)*'allg. Daten'!$D$22</f>
        <v>0</v>
      </c>
      <c r="J22" s="185">
        <f t="shared" si="1"/>
        <v>0</v>
      </c>
      <c r="K22" s="186" t="str">
        <f>IF(+I22/'allg. Daten'!$D$21=0,"",+I22/'allg. Daten'!$D$21)</f>
        <v/>
      </c>
      <c r="L22" s="187">
        <f t="shared" si="2"/>
        <v>0</v>
      </c>
      <c r="M22" s="135"/>
      <c r="N22" s="167" t="s">
        <v>3</v>
      </c>
    </row>
    <row r="23" spans="1:17" x14ac:dyDescent="0.25">
      <c r="A23" s="17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3" t="e">
        <f t="shared" si="0"/>
        <v>#DIV/0!</v>
      </c>
      <c r="I23" s="163">
        <f>+ROUNDDOWN(F23/'allg. Daten'!$D$21,0)*'allg. Daten'!$D$21+ROUNDDOWN(G23/'allg. Daten'!$D$22,0)*'allg. Daten'!$D$22</f>
        <v>0</v>
      </c>
      <c r="J23" s="185">
        <f t="shared" si="1"/>
        <v>0</v>
      </c>
      <c r="K23" s="186" t="str">
        <f>IF(+I23/'allg. Daten'!$D$21=0,"",+I23/'allg. Daten'!$D$21)</f>
        <v/>
      </c>
      <c r="L23" s="187">
        <f t="shared" si="2"/>
        <v>0</v>
      </c>
      <c r="M23" s="135"/>
      <c r="N23" s="167" t="s">
        <v>3</v>
      </c>
    </row>
    <row r="24" spans="1:17" x14ac:dyDescent="0.25">
      <c r="A24" s="17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3" t="e">
        <f t="shared" si="0"/>
        <v>#DIV/0!</v>
      </c>
      <c r="I24" s="163">
        <f>+ROUNDDOWN(F24/'allg. Daten'!$D$21,0)*'allg. Daten'!$D$21+ROUNDDOWN(G24/'allg. Daten'!$D$22,0)*'allg. Daten'!$D$22</f>
        <v>0</v>
      </c>
      <c r="J24" s="185">
        <f t="shared" si="1"/>
        <v>0</v>
      </c>
      <c r="K24" s="186" t="str">
        <f>IF(+I24/'allg. Daten'!$D$21=0,"",+I24/'allg. Daten'!$D$21)</f>
        <v/>
      </c>
      <c r="L24" s="187">
        <f t="shared" si="2"/>
        <v>0</v>
      </c>
      <c r="M24" s="135"/>
      <c r="N24" s="167" t="s">
        <v>3</v>
      </c>
    </row>
    <row r="25" spans="1:17" x14ac:dyDescent="0.25">
      <c r="A25" s="17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3" t="e">
        <f t="shared" si="0"/>
        <v>#DIV/0!</v>
      </c>
      <c r="I25" s="163">
        <f>+ROUNDDOWN(F25/'allg. Daten'!$D$21,0)*'allg. Daten'!$D$21+ROUNDDOWN(G25/'allg. Daten'!$D$22,0)*'allg. Daten'!$D$22</f>
        <v>0</v>
      </c>
      <c r="J25" s="185">
        <f t="shared" si="1"/>
        <v>0</v>
      </c>
      <c r="K25" s="186" t="str">
        <f>IF(+I25/'allg. Daten'!$D$21=0,"",+I25/'allg. Daten'!$D$21)</f>
        <v/>
      </c>
      <c r="L25" s="187">
        <f t="shared" si="2"/>
        <v>0</v>
      </c>
      <c r="M25" s="135"/>
      <c r="N25" s="167" t="s">
        <v>3</v>
      </c>
    </row>
    <row r="26" spans="1:17" x14ac:dyDescent="0.25">
      <c r="A26" s="17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3" t="e">
        <f t="shared" si="0"/>
        <v>#DIV/0!</v>
      </c>
      <c r="I26" s="163">
        <f>+ROUNDDOWN(F26/'allg. Daten'!$D$21,0)*'allg. Daten'!$D$21+ROUNDDOWN(G26/'allg. Daten'!$D$22,0)*'allg. Daten'!$D$22</f>
        <v>0</v>
      </c>
      <c r="J26" s="185">
        <f t="shared" si="1"/>
        <v>0</v>
      </c>
      <c r="K26" s="186" t="str">
        <f>IF(+I26/'allg. Daten'!$D$21=0,"",+I26/'allg. Daten'!$D$21)</f>
        <v/>
      </c>
      <c r="L26" s="187">
        <f t="shared" si="2"/>
        <v>0</v>
      </c>
      <c r="M26" s="135"/>
      <c r="N26" s="167" t="s">
        <v>3</v>
      </c>
    </row>
    <row r="27" spans="1:17" x14ac:dyDescent="0.25">
      <c r="A27" s="17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3" t="e">
        <f t="shared" si="0"/>
        <v>#DIV/0!</v>
      </c>
      <c r="I27" s="163">
        <f>+ROUNDDOWN(F27/'allg. Daten'!$D$21,0)*'allg. Daten'!$D$21+ROUNDDOWN(G27/'allg. Daten'!$D$22,0)*'allg. Daten'!$D$22</f>
        <v>0</v>
      </c>
      <c r="J27" s="185">
        <f t="shared" si="1"/>
        <v>0</v>
      </c>
      <c r="K27" s="186" t="str">
        <f>IF(+I27/'allg. Daten'!$D$21=0,"",+I27/'allg. Daten'!$D$21)</f>
        <v/>
      </c>
      <c r="L27" s="187">
        <f t="shared" si="2"/>
        <v>0</v>
      </c>
      <c r="M27" s="135"/>
      <c r="N27" s="167" t="s">
        <v>3</v>
      </c>
    </row>
    <row r="28" spans="1:17" ht="15.75" thickBot="1" x14ac:dyDescent="0.3">
      <c r="A28" s="17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3" t="e">
        <f t="shared" si="0"/>
        <v>#DIV/0!</v>
      </c>
      <c r="I28" s="169">
        <f>+ROUNDDOWN(F28/'allg. Daten'!$D$21,0)*'allg. Daten'!$D$21+ROUNDDOWN(G28/'allg. Daten'!$D$22,0)*'allg. Daten'!$D$22</f>
        <v>0</v>
      </c>
      <c r="J28" s="185">
        <f t="shared" si="1"/>
        <v>0</v>
      </c>
      <c r="K28" s="186" t="str">
        <f>IF(+I28/'allg. Daten'!$D$21=0,"",+I28/'allg. Daten'!$D$21)</f>
        <v/>
      </c>
      <c r="L28" s="187">
        <f t="shared" si="2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5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88" t="s">
        <v>57</v>
      </c>
      <c r="D31" s="189"/>
      <c r="E31" s="189"/>
      <c r="F31" s="189"/>
      <c r="G31" s="189"/>
      <c r="H31" s="189"/>
      <c r="I31" s="189"/>
      <c r="J31" s="189"/>
      <c r="K31" s="189"/>
      <c r="L31" s="190">
        <f>+J29+K30</f>
        <v>0</v>
      </c>
      <c r="M31" s="190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P32" s="181"/>
      <c r="Q32" s="191"/>
    </row>
    <row r="33" spans="1:16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  <c r="P33" s="181"/>
    </row>
    <row r="34" spans="1:16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  <c r="P34" s="181"/>
    </row>
    <row r="35" spans="1:16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  <c r="P35" s="181"/>
    </row>
    <row r="36" spans="1:16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  <c r="P36" s="181"/>
    </row>
    <row r="37" spans="1:16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81"/>
    </row>
    <row r="38" spans="1:16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  <c r="P38" s="181"/>
    </row>
    <row r="39" spans="1:16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  <c r="P39" s="181"/>
    </row>
    <row r="40" spans="1:16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  <c r="P40" s="181"/>
    </row>
    <row r="41" spans="1:16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  <c r="P41" s="181"/>
    </row>
    <row r="42" spans="1:16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  <c r="P42" s="181"/>
    </row>
    <row r="43" spans="1:16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  <c r="P43" s="181"/>
    </row>
    <row r="44" spans="1:16" x14ac:dyDescent="0.25">
      <c r="A44" s="181"/>
      <c r="B44" s="155"/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  <c r="P44" s="181"/>
    </row>
    <row r="45" spans="1:16" s="181" customFormat="1" x14ac:dyDescent="0.25">
      <c r="B45" s="155"/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1:16" s="181" customFormat="1" x14ac:dyDescent="0.25">
      <c r="B46" s="155"/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1:16" s="181" customFormat="1" x14ac:dyDescent="0.25">
      <c r="B47" s="155"/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1:16" s="181" customFormat="1" ht="7.5" customHeight="1" x14ac:dyDescent="0.25">
      <c r="B48" s="155"/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1:16" s="181" customFormat="1" x14ac:dyDescent="0.25">
      <c r="B49" s="155"/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1:16" s="181" customFormat="1" x14ac:dyDescent="0.25">
      <c r="B50" s="155"/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1:16" s="181" customFormat="1" x14ac:dyDescent="0.25">
      <c r="B51" s="155"/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1:16" s="181" customFormat="1" x14ac:dyDescent="0.25">
      <c r="B52" s="155"/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1:16" s="181" customFormat="1" ht="15.75" customHeight="1" x14ac:dyDescent="0.25">
      <c r="B53" s="155"/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1:16" s="181" customFormat="1" x14ac:dyDescent="0.25">
      <c r="B54" s="155"/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1:16" s="181" customFormat="1" x14ac:dyDescent="0.25">
      <c r="B55" s="155"/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1:16" s="181" customFormat="1" x14ac:dyDescent="0.25">
      <c r="B56" s="155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1:16" s="181" customFormat="1" x14ac:dyDescent="0.25">
      <c r="B57" s="155"/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1:16" s="181" customFormat="1" x14ac:dyDescent="0.25">
      <c r="B58" s="155"/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1:16" s="181" customFormat="1" x14ac:dyDescent="0.25">
      <c r="B59" s="155"/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1:16" s="181" customFormat="1" ht="15.75" customHeight="1" x14ac:dyDescent="0.25">
      <c r="B60" s="155"/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1:16" x14ac:dyDescent="0.25">
      <c r="A61" s="181"/>
      <c r="B61" s="155"/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  <c r="P61" s="181"/>
    </row>
    <row r="62" spans="1:16" x14ac:dyDescent="0.25">
      <c r="A62" s="181"/>
      <c r="B62" s="155"/>
      <c r="P62" s="181"/>
    </row>
    <row r="63" spans="1:16" x14ac:dyDescent="0.25">
      <c r="P63" s="181"/>
    </row>
    <row r="64" spans="1:16" x14ac:dyDescent="0.25">
      <c r="P64" s="181"/>
    </row>
    <row r="65" spans="3:16" x14ac:dyDescent="0.25"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</row>
    <row r="66" spans="3:16" x14ac:dyDescent="0.25"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</row>
    <row r="67" spans="3:16" x14ac:dyDescent="0.25"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</row>
    <row r="68" spans="3:16" x14ac:dyDescent="0.25"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</row>
    <row r="69" spans="3:16" x14ac:dyDescent="0.25"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</row>
  </sheetData>
  <sheetProtection algorithmName="SHA-512" hashValue="GpnQdZL1lRyaxPIiTbvCTsLkHpTl9RXKDi1dUCQP6/gWRnqd3JeXxalgNUloX5fnkrOd0CDLjW4IRgRT4UoDDw==" saltValue="08QgsHVU72Fsn4lEwFMQ1A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">
    <cfRule type="cellIs" dxfId="506" priority="27" operator="equal">
      <formula>0</formula>
    </cfRule>
  </conditionalFormatting>
  <conditionalFormatting sqref="D29:J30 D31:E31">
    <cfRule type="cellIs" dxfId="505" priority="26" operator="equal">
      <formula>0</formula>
    </cfRule>
  </conditionalFormatting>
  <conditionalFormatting sqref="K30 L31">
    <cfRule type="cellIs" dxfId="504" priority="25" operator="equal">
      <formula>0</formula>
    </cfRule>
  </conditionalFormatting>
  <conditionalFormatting sqref="K30 L31">
    <cfRule type="cellIs" dxfId="503" priority="24" operator="equal">
      <formula>0</formula>
    </cfRule>
  </conditionalFormatting>
  <conditionalFormatting sqref="M29">
    <cfRule type="cellIs" dxfId="502" priority="23" operator="equal">
      <formula>0</formula>
    </cfRule>
  </conditionalFormatting>
  <conditionalFormatting sqref="M29">
    <cfRule type="cellIs" dxfId="501" priority="22" operator="equal">
      <formula>0</formula>
    </cfRule>
  </conditionalFormatting>
  <conditionalFormatting sqref="M31">
    <cfRule type="cellIs" dxfId="500" priority="21" operator="equal">
      <formula>0</formula>
    </cfRule>
  </conditionalFormatting>
  <conditionalFormatting sqref="M31">
    <cfRule type="cellIs" dxfId="499" priority="20" operator="equal">
      <formula>0</formula>
    </cfRule>
  </conditionalFormatting>
  <conditionalFormatting sqref="F31:K31">
    <cfRule type="cellIs" dxfId="498" priority="19" operator="equal">
      <formula>0</formula>
    </cfRule>
  </conditionalFormatting>
  <conditionalFormatting sqref="J11:J28">
    <cfRule type="cellIs" dxfId="497" priority="18" operator="equal">
      <formula>0</formula>
    </cfRule>
  </conditionalFormatting>
  <conditionalFormatting sqref="K11:L28">
    <cfRule type="cellIs" dxfId="496" priority="17" operator="equal">
      <formula>0</formula>
    </cfRule>
  </conditionalFormatting>
  <conditionalFormatting sqref="J11:L28">
    <cfRule type="cellIs" dxfId="495" priority="16" operator="equal">
      <formula>0</formula>
    </cfRule>
  </conditionalFormatting>
  <conditionalFormatting sqref="I11">
    <cfRule type="cellIs" dxfId="494" priority="9" operator="equal">
      <formula>0</formula>
    </cfRule>
  </conditionalFormatting>
  <conditionalFormatting sqref="I11">
    <cfRule type="cellIs" dxfId="493" priority="8" operator="equal">
      <formula>0</formula>
    </cfRule>
  </conditionalFormatting>
  <conditionalFormatting sqref="H12:H28">
    <cfRule type="cellIs" dxfId="492" priority="15" operator="equal">
      <formula>0</formula>
    </cfRule>
  </conditionalFormatting>
  <conditionalFormatting sqref="H12:H28">
    <cfRule type="cellIs" dxfId="491" priority="14" operator="equal">
      <formula>0</formula>
    </cfRule>
  </conditionalFormatting>
  <conditionalFormatting sqref="H11:H28">
    <cfRule type="cellIs" dxfId="490" priority="11" operator="equal">
      <formula>0</formula>
    </cfRule>
  </conditionalFormatting>
  <conditionalFormatting sqref="H11:H28">
    <cfRule type="cellIs" dxfId="489" priority="10" operator="equal">
      <formula>0</formula>
    </cfRule>
  </conditionalFormatting>
  <conditionalFormatting sqref="I12:I28">
    <cfRule type="cellIs" dxfId="488" priority="13" operator="equal">
      <formula>0</formula>
    </cfRule>
  </conditionalFormatting>
  <conditionalFormatting sqref="I12:I28">
    <cfRule type="cellIs" dxfId="487" priority="12" operator="equal">
      <formula>0</formula>
    </cfRule>
  </conditionalFormatting>
  <conditionalFormatting sqref="C11:C28">
    <cfRule type="expression" dxfId="486" priority="7">
      <formula>AND($L$5&gt;10000,$A11="Ferien")</formula>
    </cfRule>
  </conditionalFormatting>
  <conditionalFormatting sqref="D11:N11 D19:N28 H12:N17 H18:L18 N18">
    <cfRule type="expression" dxfId="485" priority="6" stopIfTrue="1">
      <formula>AND($L$5&gt;10000,$A11="Ferien")</formula>
    </cfRule>
  </conditionalFormatting>
  <conditionalFormatting sqref="D11:M11 D19:M28 H12:M17 H18:L18">
    <cfRule type="expression" dxfId="484" priority="5" stopIfTrue="1">
      <formula>AND($L$5&gt;10000,$A11="Ferien")</formula>
    </cfRule>
  </conditionalFormatting>
  <conditionalFormatting sqref="D12:G18">
    <cfRule type="expression" dxfId="483" priority="4" stopIfTrue="1">
      <formula>AND($L$5&gt;10000,$A12="Ferien")</formula>
    </cfRule>
  </conditionalFormatting>
  <conditionalFormatting sqref="D12:G18">
    <cfRule type="expression" dxfId="482" priority="3" stopIfTrue="1">
      <formula>AND($L$5&gt;10000,$A12="Ferien")</formula>
    </cfRule>
  </conditionalFormatting>
  <conditionalFormatting sqref="M18">
    <cfRule type="expression" dxfId="481" priority="2" stopIfTrue="1">
      <formula>AND($L$5&gt;10000,$A18="Ferien")</formula>
    </cfRule>
  </conditionalFormatting>
  <conditionalFormatting sqref="M18">
    <cfRule type="expression" dxfId="480" priority="1" stopIfTrue="1">
      <formula>AND($L$5&gt;10000,$A18="Ferien")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4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3"/>
  <dimension ref="A1:T62"/>
  <sheetViews>
    <sheetView view="pageLayout" topLeftCell="C1" zoomScaleNormal="70" workbookViewId="0">
      <selection activeCell="O27" sqref="O27"/>
    </sheetView>
  </sheetViews>
  <sheetFormatPr baseColWidth="10" defaultColWidth="11.42578125" defaultRowHeight="15" x14ac:dyDescent="0.25"/>
  <cols>
    <col min="1" max="1" width="6" style="149" hidden="1" customWidth="1"/>
    <col min="2" max="2" width="29.85546875" style="149" hidden="1" customWidth="1"/>
    <col min="3" max="3" width="11.42578125" style="149"/>
    <col min="4" max="7" width="8.140625" style="149" customWidth="1"/>
    <col min="8" max="9" width="9.85546875" style="149" hidden="1" customWidth="1"/>
    <col min="10" max="10" width="7.5703125" style="149" customWidth="1"/>
    <col min="11" max="12" width="8.42578125" style="149" customWidth="1"/>
    <col min="13" max="13" width="13.140625" style="149" customWidth="1"/>
    <col min="14" max="14" width="9" style="149" customWidth="1"/>
    <col min="15" max="17" width="11.42578125" style="149"/>
    <col min="18" max="18" width="11.5703125" style="149" customWidth="1"/>
    <col min="19" max="19" width="11.42578125" style="149"/>
    <col min="20" max="20" width="2.85546875" style="149" bestFit="1" customWidth="1"/>
    <col min="21" max="21" width="7" style="149" customWidth="1"/>
    <col min="22" max="16384" width="11.42578125" style="14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54"/>
      <c r="P1" s="154"/>
      <c r="Q1" s="154"/>
      <c r="R1" s="154"/>
      <c r="S1" s="154"/>
      <c r="T1" s="154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137"/>
      <c r="Q2" s="137"/>
      <c r="R2" s="137"/>
      <c r="S2" s="137"/>
      <c r="T2" s="137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+Zusammenfassung!$C$28</f>
        <v>0</v>
      </c>
      <c r="E5" s="292"/>
      <c r="F5" s="292"/>
      <c r="G5" s="292"/>
      <c r="H5" s="292"/>
      <c r="I5" s="292"/>
      <c r="J5" s="292"/>
      <c r="K5" s="292"/>
      <c r="L5" s="304">
        <f>+Zusammenfassung!$B$28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+Zusammenfassung!$D$28&amp;"; "&amp;+Zusammenfassung!$E$28&amp;" "&amp;+Zusammenfassung!$F$28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IF(+Zusammenfassung!$Q$28="Schule eintragen",0,+Zusammenfassung!$Q$28)</f>
        <v>0</v>
      </c>
    </row>
    <row r="7" spans="1:20" ht="23.45" customHeight="1" thickBot="1" x14ac:dyDescent="0.3">
      <c r="B7" s="150"/>
      <c r="C7" s="57" t="s">
        <v>49</v>
      </c>
      <c r="D7" s="293">
        <f>+Zusammenfassung!$G$28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Daten'!$C$6:$G$13,4,FALSE)))</f>
        <v>0</v>
      </c>
    </row>
    <row r="8" spans="1:20" s="155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297" t="s">
        <v>38</v>
      </c>
      <c r="E9" s="297"/>
      <c r="F9" s="297"/>
      <c r="G9" s="297"/>
      <c r="H9" s="298" t="s">
        <v>39</v>
      </c>
      <c r="I9" s="299"/>
      <c r="J9" s="300" t="s">
        <v>37</v>
      </c>
      <c r="K9" s="301"/>
      <c r="L9" s="301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57" t="s">
        <v>5</v>
      </c>
      <c r="E10" s="157" t="s">
        <v>12</v>
      </c>
      <c r="F10" s="157" t="s">
        <v>5</v>
      </c>
      <c r="G10" s="157" t="s">
        <v>12</v>
      </c>
      <c r="H10" s="158" t="s">
        <v>11</v>
      </c>
      <c r="I10" s="159" t="s">
        <v>10</v>
      </c>
      <c r="J10" s="160" t="s">
        <v>11</v>
      </c>
      <c r="K10" s="157" t="s">
        <v>10</v>
      </c>
      <c r="L10" s="302"/>
      <c r="M10" s="312"/>
      <c r="N10" s="313"/>
    </row>
    <row r="11" spans="1:20" x14ac:dyDescent="0.25">
      <c r="A11" s="14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2" t="e">
        <f>+IF($N$6=0,0,ROUNDDOWN(D11/$N$6,0)*$N$6+ROUNDDOWN(E11/$N$6,0)*$N$6)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64">
        <f>IFERROR((H11/$N$6),0)</f>
        <v>0</v>
      </c>
      <c r="K11" s="165" t="str">
        <f>IF(+I11/'allg. Daten'!$D$21=0,"",+I11/'allg. Daten'!$D$21)</f>
        <v/>
      </c>
      <c r="L11" s="166">
        <f>+IFERROR(J11+K11,MAX(J11,K11))</f>
        <v>0</v>
      </c>
      <c r="M11" s="135"/>
      <c r="N11" s="167" t="s">
        <v>3</v>
      </c>
    </row>
    <row r="12" spans="1:20" x14ac:dyDescent="0.25">
      <c r="A12" s="14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2" t="e">
        <f>+IF($N$6=0,0,ROUNDDOWN(D12/$N$6,0)*$N$6+ROUNDDOWN(E12/$N$6,0)*$N$6)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64">
        <f t="shared" ref="J12:J28" si="0">IFERROR((H12/$N$6),0)</f>
        <v>0</v>
      </c>
      <c r="K12" s="165" t="str">
        <f>IF(+I12/'allg. Daten'!$D$21=0,"",+I12/'allg. Daten'!$D$21)</f>
        <v/>
      </c>
      <c r="L12" s="166">
        <f t="shared" ref="L12:L28" si="1">+IFERROR(J12+K12,MAX(J12,K12))</f>
        <v>0</v>
      </c>
      <c r="M12" s="135"/>
      <c r="N12" s="167" t="s">
        <v>3</v>
      </c>
    </row>
    <row r="13" spans="1:20" x14ac:dyDescent="0.25">
      <c r="A13" s="14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2" t="e">
        <f t="shared" ref="H13:H28" si="2">+IF($N$6=0,0,ROUNDDOWN(D13/$N$6,0)*$N$6+ROUNDDOWN(E13/$N$6,0)*$N$6)</f>
        <v>#DIV/0!</v>
      </c>
      <c r="I13" s="163">
        <f>+ROUNDDOWN(F13/'allg. Daten'!$D$21,0)*'allg. Daten'!$D$21+ROUNDDOWN(G13/'allg. Daten'!$D$22,0)*'allg. Daten'!$D$22</f>
        <v>0</v>
      </c>
      <c r="J13" s="164">
        <f t="shared" si="0"/>
        <v>0</v>
      </c>
      <c r="K13" s="165" t="str">
        <f>IF(+I13/'allg. Daten'!$D$21=0,"",+I13/'allg. Daten'!$D$21)</f>
        <v/>
      </c>
      <c r="L13" s="166">
        <f t="shared" si="1"/>
        <v>0</v>
      </c>
      <c r="M13" s="135"/>
      <c r="N13" s="167" t="s">
        <v>3</v>
      </c>
    </row>
    <row r="14" spans="1:20" x14ac:dyDescent="0.25">
      <c r="A14" s="14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2" t="e">
        <f t="shared" si="2"/>
        <v>#DIV/0!</v>
      </c>
      <c r="I14" s="163">
        <f>+ROUNDDOWN(F14/'allg. Daten'!$D$21,0)*'allg. Daten'!$D$21+ROUNDDOWN(G14/'allg. Daten'!$D$22,0)*'allg. Daten'!$D$22</f>
        <v>0</v>
      </c>
      <c r="J14" s="164">
        <f t="shared" si="0"/>
        <v>0</v>
      </c>
      <c r="K14" s="165" t="str">
        <f>IF(+I14/'allg. Daten'!$D$21=0,"",+I14/'allg. Daten'!$D$21)</f>
        <v/>
      </c>
      <c r="L14" s="166">
        <f t="shared" si="1"/>
        <v>0</v>
      </c>
      <c r="M14" s="135"/>
      <c r="N14" s="167" t="s">
        <v>3</v>
      </c>
    </row>
    <row r="15" spans="1:20" x14ac:dyDescent="0.25">
      <c r="A15" s="14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2" t="e">
        <f t="shared" si="2"/>
        <v>#DIV/0!</v>
      </c>
      <c r="I15" s="163">
        <f>+ROUNDDOWN(F15/'allg. Daten'!$D$21,0)*'allg. Daten'!$D$21+ROUNDDOWN(G15/'allg. Daten'!$D$22,0)*'allg. Daten'!$D$22</f>
        <v>0</v>
      </c>
      <c r="J15" s="164">
        <f t="shared" si="0"/>
        <v>0</v>
      </c>
      <c r="K15" s="165" t="str">
        <f>IF(+I15/'allg. Daten'!$D$21=0,"",+I15/'allg. Daten'!$D$21)</f>
        <v/>
      </c>
      <c r="L15" s="166">
        <f t="shared" si="1"/>
        <v>0</v>
      </c>
      <c r="M15" s="135"/>
      <c r="N15" s="167" t="s">
        <v>3</v>
      </c>
    </row>
    <row r="16" spans="1:20" x14ac:dyDescent="0.25">
      <c r="A16" s="14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2" t="e">
        <f t="shared" si="2"/>
        <v>#DIV/0!</v>
      </c>
      <c r="I16" s="163">
        <f>+ROUNDDOWN(F16/'allg. Daten'!$D$21,0)*'allg. Daten'!$D$21+ROUNDDOWN(G16/'allg. Daten'!$D$22,0)*'allg. Daten'!$D$22</f>
        <v>0</v>
      </c>
      <c r="J16" s="164">
        <f t="shared" si="0"/>
        <v>0</v>
      </c>
      <c r="K16" s="165" t="str">
        <f>IF(+I16/'allg. Daten'!$D$21=0,"",+I16/'allg. Daten'!$D$21)</f>
        <v/>
      </c>
      <c r="L16" s="166">
        <f t="shared" si="1"/>
        <v>0</v>
      </c>
      <c r="M16" s="135"/>
      <c r="N16" s="167" t="s">
        <v>3</v>
      </c>
    </row>
    <row r="17" spans="1:17" x14ac:dyDescent="0.25">
      <c r="A17" s="14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2" t="e">
        <f t="shared" si="2"/>
        <v>#DIV/0!</v>
      </c>
      <c r="I17" s="163">
        <f>+ROUNDDOWN(F17/'allg. Daten'!$D$21,0)*'allg. Daten'!$D$21+ROUNDDOWN(G17/'allg. Daten'!$D$22,0)*'allg. Daten'!$D$22</f>
        <v>0</v>
      </c>
      <c r="J17" s="164">
        <f t="shared" si="0"/>
        <v>0</v>
      </c>
      <c r="K17" s="165" t="str">
        <f>IF(+I17/'allg. Daten'!$D$21=0,"",+I17/'allg. Daten'!$D$21)</f>
        <v/>
      </c>
      <c r="L17" s="166">
        <f t="shared" si="1"/>
        <v>0</v>
      </c>
      <c r="M17" s="135"/>
      <c r="N17" s="167" t="s">
        <v>3</v>
      </c>
    </row>
    <row r="18" spans="1:17" x14ac:dyDescent="0.25">
      <c r="A18" s="14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2" t="e">
        <f t="shared" si="2"/>
        <v>#DIV/0!</v>
      </c>
      <c r="I18" s="163">
        <f>+ROUNDDOWN(F18/'allg. Daten'!$D$21,0)*'allg. Daten'!$D$21+ROUNDDOWN(G18/'allg. Daten'!$D$22,0)*'allg. Daten'!$D$22</f>
        <v>0</v>
      </c>
      <c r="J18" s="164">
        <f t="shared" si="0"/>
        <v>0</v>
      </c>
      <c r="K18" s="165" t="str">
        <f>IF(+I18/'allg. Daten'!$D$21=0,"",+I18/'allg. Daten'!$D$21)</f>
        <v/>
      </c>
      <c r="L18" s="166">
        <f t="shared" si="1"/>
        <v>0</v>
      </c>
      <c r="M18" s="135"/>
      <c r="N18" s="167" t="s">
        <v>3</v>
      </c>
    </row>
    <row r="19" spans="1:17" x14ac:dyDescent="0.25">
      <c r="A19" s="14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2" t="e">
        <f t="shared" si="2"/>
        <v>#DIV/0!</v>
      </c>
      <c r="I19" s="163">
        <f>+ROUNDDOWN(F19/'allg. Daten'!$D$21,0)*'allg. Daten'!$D$21+ROUNDDOWN(G19/'allg. Daten'!$D$22,0)*'allg. Daten'!$D$22</f>
        <v>0</v>
      </c>
      <c r="J19" s="164">
        <f t="shared" si="0"/>
        <v>0</v>
      </c>
      <c r="K19" s="165" t="str">
        <f>IF(+I19/'allg. Daten'!$D$21=0,"",+I19/'allg. Daten'!$D$21)</f>
        <v/>
      </c>
      <c r="L19" s="166">
        <f t="shared" si="1"/>
        <v>0</v>
      </c>
      <c r="M19" s="135"/>
      <c r="N19" s="167" t="s">
        <v>3</v>
      </c>
    </row>
    <row r="20" spans="1:17" x14ac:dyDescent="0.25">
      <c r="A20" s="14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2" t="e">
        <f t="shared" si="2"/>
        <v>#DIV/0!</v>
      </c>
      <c r="I20" s="163">
        <f>+ROUNDDOWN(F20/'allg. Daten'!$D$21,0)*'allg. Daten'!$D$21+ROUNDDOWN(G20/'allg. Daten'!$D$22,0)*'allg. Daten'!$D$22</f>
        <v>0</v>
      </c>
      <c r="J20" s="164">
        <f t="shared" si="0"/>
        <v>0</v>
      </c>
      <c r="K20" s="165" t="str">
        <f>IF(+I20/'allg. Daten'!$D$21=0,"",+I20/'allg. Daten'!$D$21)</f>
        <v/>
      </c>
      <c r="L20" s="166">
        <f t="shared" si="1"/>
        <v>0</v>
      </c>
      <c r="M20" s="135"/>
      <c r="N20" s="167" t="s">
        <v>3</v>
      </c>
    </row>
    <row r="21" spans="1:17" x14ac:dyDescent="0.25">
      <c r="A21" s="14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2" t="e">
        <f t="shared" si="2"/>
        <v>#DIV/0!</v>
      </c>
      <c r="I21" s="163">
        <f>+ROUNDDOWN(F21/'allg. Daten'!$D$21,0)*'allg. Daten'!$D$21+ROUNDDOWN(G21/'allg. Daten'!$D$22,0)*'allg. Daten'!$D$22</f>
        <v>0</v>
      </c>
      <c r="J21" s="164">
        <f t="shared" si="0"/>
        <v>0</v>
      </c>
      <c r="K21" s="165" t="str">
        <f>IF(+I21/'allg. Daten'!$D$21=0,"",+I21/'allg. Daten'!$D$21)</f>
        <v/>
      </c>
      <c r="L21" s="166">
        <f t="shared" si="1"/>
        <v>0</v>
      </c>
      <c r="M21" s="135"/>
      <c r="N21" s="167" t="s">
        <v>3</v>
      </c>
    </row>
    <row r="22" spans="1:17" x14ac:dyDescent="0.25">
      <c r="A22" s="14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2" t="e">
        <f t="shared" si="2"/>
        <v>#DIV/0!</v>
      </c>
      <c r="I22" s="163">
        <f>+ROUNDDOWN(F22/'allg. Daten'!$D$21,0)*'allg. Daten'!$D$21+ROUNDDOWN(G22/'allg. Daten'!$D$22,0)*'allg. Daten'!$D$22</f>
        <v>0</v>
      </c>
      <c r="J22" s="164">
        <f t="shared" si="0"/>
        <v>0</v>
      </c>
      <c r="K22" s="165" t="str">
        <f>IF(+I22/'allg. Daten'!$D$21=0,"",+I22/'allg. Daten'!$D$21)</f>
        <v/>
      </c>
      <c r="L22" s="166">
        <f t="shared" si="1"/>
        <v>0</v>
      </c>
      <c r="M22" s="135"/>
      <c r="N22" s="167" t="s">
        <v>3</v>
      </c>
    </row>
    <row r="23" spans="1:17" x14ac:dyDescent="0.25">
      <c r="A23" s="14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2" t="e">
        <f t="shared" si="2"/>
        <v>#DIV/0!</v>
      </c>
      <c r="I23" s="163">
        <f>+ROUNDDOWN(F23/'allg. Daten'!$D$21,0)*'allg. Daten'!$D$21+ROUNDDOWN(G23/'allg. Daten'!$D$22,0)*'allg. Daten'!$D$22</f>
        <v>0</v>
      </c>
      <c r="J23" s="164">
        <f t="shared" si="0"/>
        <v>0</v>
      </c>
      <c r="K23" s="165" t="str">
        <f>IF(+I23/'allg. Daten'!$D$21=0,"",+I23/'allg. Daten'!$D$21)</f>
        <v/>
      </c>
      <c r="L23" s="166">
        <f t="shared" si="1"/>
        <v>0</v>
      </c>
      <c r="M23" s="135"/>
      <c r="N23" s="167" t="s">
        <v>3</v>
      </c>
    </row>
    <row r="24" spans="1:17" x14ac:dyDescent="0.25">
      <c r="A24" s="14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2" t="e">
        <f t="shared" si="2"/>
        <v>#DIV/0!</v>
      </c>
      <c r="I24" s="163">
        <f>+ROUNDDOWN(F24/'allg. Daten'!$D$21,0)*'allg. Daten'!$D$21+ROUNDDOWN(G24/'allg. Daten'!$D$22,0)*'allg. Daten'!$D$22</f>
        <v>0</v>
      </c>
      <c r="J24" s="164">
        <f t="shared" si="0"/>
        <v>0</v>
      </c>
      <c r="K24" s="165" t="str">
        <f>IF(+I24/'allg. Daten'!$D$21=0,"",+I24/'allg. Daten'!$D$21)</f>
        <v/>
      </c>
      <c r="L24" s="166">
        <f t="shared" si="1"/>
        <v>0</v>
      </c>
      <c r="M24" s="135"/>
      <c r="N24" s="167" t="s">
        <v>3</v>
      </c>
    </row>
    <row r="25" spans="1:17" x14ac:dyDescent="0.25">
      <c r="A25" s="14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2" t="e">
        <f t="shared" si="2"/>
        <v>#DIV/0!</v>
      </c>
      <c r="I25" s="163">
        <f>+ROUNDDOWN(F25/'allg. Daten'!$D$21,0)*'allg. Daten'!$D$21+ROUNDDOWN(G25/'allg. Daten'!$D$22,0)*'allg. Daten'!$D$22</f>
        <v>0</v>
      </c>
      <c r="J25" s="164">
        <f t="shared" si="0"/>
        <v>0</v>
      </c>
      <c r="K25" s="165" t="str">
        <f>IF(+I25/'allg. Daten'!$D$21=0,"",+I25/'allg. Daten'!$D$21)</f>
        <v/>
      </c>
      <c r="L25" s="166">
        <f t="shared" si="1"/>
        <v>0</v>
      </c>
      <c r="M25" s="135"/>
      <c r="N25" s="167" t="s">
        <v>3</v>
      </c>
    </row>
    <row r="26" spans="1:17" x14ac:dyDescent="0.25">
      <c r="A26" s="14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2" t="e">
        <f t="shared" si="2"/>
        <v>#DIV/0!</v>
      </c>
      <c r="I26" s="163">
        <f>+ROUNDDOWN(F26/'allg. Daten'!$D$21,0)*'allg. Daten'!$D$21+ROUNDDOWN(G26/'allg. Daten'!$D$22,0)*'allg. Daten'!$D$22</f>
        <v>0</v>
      </c>
      <c r="J26" s="164">
        <f t="shared" si="0"/>
        <v>0</v>
      </c>
      <c r="K26" s="165" t="str">
        <f>IF(+I26/'allg. Daten'!$D$21=0,"",+I26/'allg. Daten'!$D$21)</f>
        <v/>
      </c>
      <c r="L26" s="166">
        <f t="shared" si="1"/>
        <v>0</v>
      </c>
      <c r="M26" s="135"/>
      <c r="N26" s="167" t="s">
        <v>3</v>
      </c>
    </row>
    <row r="27" spans="1:17" x14ac:dyDescent="0.25">
      <c r="A27" s="14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2" t="e">
        <f t="shared" si="2"/>
        <v>#DIV/0!</v>
      </c>
      <c r="I27" s="163">
        <f>+ROUNDDOWN(F27/'allg. Daten'!$D$21,0)*'allg. Daten'!$D$21+ROUNDDOWN(G27/'allg. Daten'!$D$22,0)*'allg. Daten'!$D$22</f>
        <v>0</v>
      </c>
      <c r="J27" s="164">
        <f t="shared" si="0"/>
        <v>0</v>
      </c>
      <c r="K27" s="165" t="str">
        <f>IF(+I27/'allg. Daten'!$D$21=0,"",+I27/'allg. Daten'!$D$21)</f>
        <v/>
      </c>
      <c r="L27" s="166">
        <f t="shared" si="1"/>
        <v>0</v>
      </c>
      <c r="M27" s="135"/>
      <c r="N27" s="167" t="s">
        <v>3</v>
      </c>
    </row>
    <row r="28" spans="1:17" ht="15.75" thickBot="1" x14ac:dyDescent="0.3">
      <c r="A28" s="14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2" t="e">
        <f t="shared" si="2"/>
        <v>#DIV/0!</v>
      </c>
      <c r="I28" s="169">
        <f>+ROUNDDOWN(F28/'allg. Daten'!$D$21,0)*'allg. Daten'!$D$21+ROUNDDOWN(G28/'allg. Daten'!$D$22,0)*'allg. Daten'!$D$22</f>
        <v>0</v>
      </c>
      <c r="J28" s="164">
        <f t="shared" si="0"/>
        <v>0</v>
      </c>
      <c r="K28" s="165" t="str">
        <f>IF(+I28/'allg. Daten'!$D$21=0,"",+I28/'allg. Daten'!$D$21)</f>
        <v/>
      </c>
      <c r="L28" s="166">
        <f t="shared" si="1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4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71" t="s">
        <v>57</v>
      </c>
      <c r="D31" s="173"/>
      <c r="E31" s="173"/>
      <c r="F31" s="173"/>
      <c r="G31" s="173"/>
      <c r="H31" s="173"/>
      <c r="I31" s="173"/>
      <c r="J31" s="173"/>
      <c r="K31" s="173"/>
      <c r="L31" s="176">
        <f>+J29+K30</f>
        <v>0</v>
      </c>
      <c r="M31" s="176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Q32" s="178"/>
    </row>
    <row r="33" spans="3:15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</row>
    <row r="34" spans="3:15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</row>
    <row r="35" spans="3:15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</row>
    <row r="36" spans="3:15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</row>
    <row r="37" spans="3:15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</row>
    <row r="38" spans="3:15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</row>
    <row r="39" spans="3:15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</row>
    <row r="40" spans="3:15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</row>
    <row r="41" spans="3:15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</row>
    <row r="42" spans="3:15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</row>
    <row r="43" spans="3:15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</row>
    <row r="44" spans="3:15" s="155" customFormat="1" x14ac:dyDescent="0.25"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</row>
    <row r="45" spans="3:15" s="155" customFormat="1" x14ac:dyDescent="0.25"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3:15" s="155" customFormat="1" x14ac:dyDescent="0.25"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3:15" s="155" customFormat="1" x14ac:dyDescent="0.25"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3:15" s="155" customFormat="1" ht="7.5" customHeight="1" x14ac:dyDescent="0.25"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3:15" s="155" customFormat="1" x14ac:dyDescent="0.25"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3:15" s="155" customFormat="1" x14ac:dyDescent="0.25"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3:15" s="155" customFormat="1" x14ac:dyDescent="0.25"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3:15" s="155" customFormat="1" x14ac:dyDescent="0.25"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3:15" s="155" customFormat="1" ht="15.75" customHeight="1" x14ac:dyDescent="0.25"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3:15" s="155" customFormat="1" x14ac:dyDescent="0.25"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3:15" s="155" customFormat="1" x14ac:dyDescent="0.25"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3:15" s="155" customFormat="1" x14ac:dyDescent="0.25"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3:15" s="155" customFormat="1" x14ac:dyDescent="0.25"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3:15" s="155" customFormat="1" x14ac:dyDescent="0.25"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3:15" s="155" customFormat="1" x14ac:dyDescent="0.25"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3:15" s="155" customFormat="1" ht="15.75" customHeight="1" x14ac:dyDescent="0.25"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3:15" s="155" customFormat="1" x14ac:dyDescent="0.25"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</row>
    <row r="62" spans="3:15" x14ac:dyDescent="0.25"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</row>
  </sheetData>
  <sheetProtection algorithmName="SHA-512" hashValue="qIJ0Z2nr8kzVIor9AaRq3ZZWvkAqa0RcY8gVuFalJLQgtOuyTVbG4cdCrd8O51wPKYO8GEP8xAG4YgLJ9U+WWA==" saltValue="kAzu2NP8tBt1XZVmC8vARg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 J11:J28">
    <cfRule type="cellIs" dxfId="479" priority="21" operator="equal">
      <formula>0</formula>
    </cfRule>
  </conditionalFormatting>
  <conditionalFormatting sqref="K11:L28">
    <cfRule type="cellIs" dxfId="478" priority="20" operator="equal">
      <formula>0</formula>
    </cfRule>
  </conditionalFormatting>
  <conditionalFormatting sqref="D29:J30 D31:E31 J11:L28">
    <cfRule type="cellIs" dxfId="477" priority="19" operator="equal">
      <formula>0</formula>
    </cfRule>
  </conditionalFormatting>
  <conditionalFormatting sqref="I11">
    <cfRule type="cellIs" dxfId="476" priority="12" operator="equal">
      <formula>0</formula>
    </cfRule>
  </conditionalFormatting>
  <conditionalFormatting sqref="I11">
    <cfRule type="cellIs" dxfId="475" priority="11" operator="equal">
      <formula>0</formula>
    </cfRule>
  </conditionalFormatting>
  <conditionalFormatting sqref="H12:H28">
    <cfRule type="cellIs" dxfId="474" priority="18" operator="equal">
      <formula>0</formula>
    </cfRule>
  </conditionalFormatting>
  <conditionalFormatting sqref="H12:H28">
    <cfRule type="cellIs" dxfId="473" priority="17" operator="equal">
      <formula>0</formula>
    </cfRule>
  </conditionalFormatting>
  <conditionalFormatting sqref="H11:H28">
    <cfRule type="cellIs" dxfId="472" priority="14" operator="equal">
      <formula>0</formula>
    </cfRule>
  </conditionalFormatting>
  <conditionalFormatting sqref="H11:H28">
    <cfRule type="cellIs" dxfId="471" priority="13" operator="equal">
      <formula>0</formula>
    </cfRule>
  </conditionalFormatting>
  <conditionalFormatting sqref="I12:I28">
    <cfRule type="cellIs" dxfId="470" priority="16" operator="equal">
      <formula>0</formula>
    </cfRule>
  </conditionalFormatting>
  <conditionalFormatting sqref="I12:I28">
    <cfRule type="cellIs" dxfId="469" priority="15" operator="equal">
      <formula>0</formula>
    </cfRule>
  </conditionalFormatting>
  <conditionalFormatting sqref="K30 L31">
    <cfRule type="cellIs" dxfId="468" priority="10" operator="equal">
      <formula>0</formula>
    </cfRule>
  </conditionalFormatting>
  <conditionalFormatting sqref="K30 L31">
    <cfRule type="cellIs" dxfId="467" priority="9" operator="equal">
      <formula>0</formula>
    </cfRule>
  </conditionalFormatting>
  <conditionalFormatting sqref="M29">
    <cfRule type="cellIs" dxfId="466" priority="8" operator="equal">
      <formula>0</formula>
    </cfRule>
  </conditionalFormatting>
  <conditionalFormatting sqref="M29">
    <cfRule type="cellIs" dxfId="465" priority="7" operator="equal">
      <formula>0</formula>
    </cfRule>
  </conditionalFormatting>
  <conditionalFormatting sqref="M31">
    <cfRule type="cellIs" dxfId="464" priority="6" operator="equal">
      <formula>0</formula>
    </cfRule>
  </conditionalFormatting>
  <conditionalFormatting sqref="M31">
    <cfRule type="cellIs" dxfId="463" priority="5" operator="equal">
      <formula>0</formula>
    </cfRule>
  </conditionalFormatting>
  <conditionalFormatting sqref="C11:C28">
    <cfRule type="expression" dxfId="462" priority="4">
      <formula>AND($L$5&gt;10000,$A11="Ferien")</formula>
    </cfRule>
  </conditionalFormatting>
  <conditionalFormatting sqref="F31:K31">
    <cfRule type="cellIs" dxfId="461" priority="3" operator="equal">
      <formula>0</formula>
    </cfRule>
  </conditionalFormatting>
  <conditionalFormatting sqref="D11:N28">
    <cfRule type="expression" dxfId="460" priority="2" stopIfTrue="1">
      <formula>AND($L$5&gt;10000,$A11="Ferien")</formula>
    </cfRule>
  </conditionalFormatting>
  <conditionalFormatting sqref="D11:M28">
    <cfRule type="expression" dxfId="459" priority="1" stopIfTrue="1">
      <formula>AND($L$5&gt;10000,$A11="Ferien")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8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4"/>
  <dimension ref="A1:T69"/>
  <sheetViews>
    <sheetView view="pageLayout" topLeftCell="C37" zoomScaleNormal="100" workbookViewId="0">
      <selection activeCell="O27" sqref="O27"/>
    </sheetView>
  </sheetViews>
  <sheetFormatPr baseColWidth="10" defaultColWidth="10.85546875" defaultRowHeight="15" x14ac:dyDescent="0.25"/>
  <cols>
    <col min="1" max="1" width="6" style="179" hidden="1" customWidth="1"/>
    <col min="2" max="2" width="29.85546875" style="149" hidden="1" customWidth="1"/>
    <col min="3" max="3" width="10.85546875" style="179"/>
    <col min="4" max="7" width="8.140625" style="179" customWidth="1"/>
    <col min="8" max="9" width="9.85546875" style="179" hidden="1" customWidth="1"/>
    <col min="10" max="10" width="7.5703125" style="179" customWidth="1"/>
    <col min="11" max="12" width="8.42578125" style="179" customWidth="1"/>
    <col min="13" max="13" width="13.140625" style="179" customWidth="1"/>
    <col min="14" max="14" width="9" style="179" customWidth="1"/>
    <col min="15" max="17" width="10.85546875" style="179"/>
    <col min="18" max="18" width="11.5703125" style="179" customWidth="1"/>
    <col min="19" max="19" width="10.85546875" style="179"/>
    <col min="20" max="20" width="2.85546875" style="179" bestFit="1" customWidth="1"/>
    <col min="21" max="21" width="7" style="179" customWidth="1"/>
    <col min="22" max="16384" width="10.85546875" style="17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80"/>
      <c r="P1" s="180"/>
      <c r="Q1" s="180"/>
      <c r="R1" s="180"/>
      <c r="S1" s="180"/>
      <c r="T1" s="180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2"/>
      <c r="Q2" s="2"/>
      <c r="R2" s="2"/>
      <c r="S2" s="2"/>
      <c r="T2" s="2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+Zusammenfassung!$C$29</f>
        <v>0</v>
      </c>
      <c r="E5" s="292"/>
      <c r="F5" s="292"/>
      <c r="G5" s="292"/>
      <c r="H5" s="292"/>
      <c r="I5" s="292"/>
      <c r="J5" s="292"/>
      <c r="K5" s="292"/>
      <c r="L5" s="304">
        <f>+Zusammenfassung!$B$29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+Zusammenfassung!$D$29&amp;"; "&amp;+Zusammenfassung!$E$29&amp;" "&amp;+Zusammenfassung!$F$29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IF(+Zusammenfassung!$Q$29="Schule eintragen",0,+Zusammenfassung!$Q$29)</f>
        <v>0</v>
      </c>
    </row>
    <row r="7" spans="1:20" ht="23.45" customHeight="1" thickBot="1" x14ac:dyDescent="0.3">
      <c r="B7" s="150"/>
      <c r="C7" s="57" t="s">
        <v>49</v>
      </c>
      <c r="D7" s="293">
        <f>+Zusammenfassung!$G$29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Daten'!C6:G13,4,FALSE)))</f>
        <v>0</v>
      </c>
    </row>
    <row r="8" spans="1:20" s="181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314" t="s">
        <v>38</v>
      </c>
      <c r="E9" s="314"/>
      <c r="F9" s="314"/>
      <c r="G9" s="314"/>
      <c r="H9" s="298" t="s">
        <v>39</v>
      </c>
      <c r="I9" s="299"/>
      <c r="J9" s="315" t="s">
        <v>37</v>
      </c>
      <c r="K9" s="316"/>
      <c r="L9" s="316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82" t="s">
        <v>5</v>
      </c>
      <c r="E10" s="182" t="s">
        <v>12</v>
      </c>
      <c r="F10" s="182" t="s">
        <v>5</v>
      </c>
      <c r="G10" s="182" t="s">
        <v>12</v>
      </c>
      <c r="H10" s="158" t="s">
        <v>11</v>
      </c>
      <c r="I10" s="159" t="s">
        <v>10</v>
      </c>
      <c r="J10" s="183" t="s">
        <v>11</v>
      </c>
      <c r="K10" s="184" t="s">
        <v>10</v>
      </c>
      <c r="L10" s="317"/>
      <c r="M10" s="312"/>
      <c r="N10" s="313"/>
    </row>
    <row r="11" spans="1:20" x14ac:dyDescent="0.25">
      <c r="A11" s="17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3" t="e">
        <f>IF($N$6=0,0,+ROUNDDOWN(D11/$N$6,0)*$N$6+ROUNDDOWN(E11/$N$6,0)*$N$6)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85">
        <f>IFERROR((H11/$N$6),0)</f>
        <v>0</v>
      </c>
      <c r="K11" s="186" t="str">
        <f>IF(+I11/'allg. Daten'!$D$21=0,"",+I11/'allg. Daten'!$D$21)</f>
        <v/>
      </c>
      <c r="L11" s="187">
        <f>+IFERROR(J11+K11,MAX(J11,K11))</f>
        <v>0</v>
      </c>
      <c r="M11" s="135"/>
      <c r="N11" s="167" t="s">
        <v>3</v>
      </c>
    </row>
    <row r="12" spans="1:20" x14ac:dyDescent="0.25">
      <c r="A12" s="17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3" t="e">
        <f t="shared" ref="H12:H28" si="0">IF($N$6=0,0,+ROUNDDOWN(D12/$N$6,0)*$N$6+ROUNDDOWN(E12/$N$6,0)*$N$6)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85">
        <f t="shared" ref="J12:J28" si="1">IFERROR((H12/$N$6),0)</f>
        <v>0</v>
      </c>
      <c r="K12" s="186" t="str">
        <f>IF(+I12/'allg. Daten'!$D$21=0,"",+I12/'allg. Daten'!$D$21)</f>
        <v/>
      </c>
      <c r="L12" s="187">
        <f t="shared" ref="L12:L28" si="2">+IFERROR(J12+K12,MAX(J12,K12))</f>
        <v>0</v>
      </c>
      <c r="M12" s="135"/>
      <c r="N12" s="167" t="s">
        <v>3</v>
      </c>
    </row>
    <row r="13" spans="1:20" x14ac:dyDescent="0.25">
      <c r="A13" s="17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3" t="e">
        <f t="shared" si="0"/>
        <v>#DIV/0!</v>
      </c>
      <c r="I13" s="163">
        <f>+ROUNDDOWN(F13/'allg. Daten'!$D$21,0)*'allg. Daten'!$D$21+ROUNDDOWN(G13/'allg. Daten'!$D$22,0)*'allg. Daten'!$D$22</f>
        <v>0</v>
      </c>
      <c r="J13" s="185">
        <f t="shared" si="1"/>
        <v>0</v>
      </c>
      <c r="K13" s="186" t="str">
        <f>IF(+I13/'allg. Daten'!$D$21=0,"",+I13/'allg. Daten'!$D$21)</f>
        <v/>
      </c>
      <c r="L13" s="187">
        <f t="shared" si="2"/>
        <v>0</v>
      </c>
      <c r="M13" s="135"/>
      <c r="N13" s="167" t="s">
        <v>3</v>
      </c>
    </row>
    <row r="14" spans="1:20" x14ac:dyDescent="0.25">
      <c r="A14" s="17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3" t="e">
        <f t="shared" si="0"/>
        <v>#DIV/0!</v>
      </c>
      <c r="I14" s="163">
        <f>+ROUNDDOWN(F14/'allg. Daten'!$D$21,0)*'allg. Daten'!$D$21+ROUNDDOWN(G14/'allg. Daten'!$D$22,0)*'allg. Daten'!$D$22</f>
        <v>0</v>
      </c>
      <c r="J14" s="185">
        <f t="shared" si="1"/>
        <v>0</v>
      </c>
      <c r="K14" s="186" t="str">
        <f>IF(+I14/'allg. Daten'!$D$21=0,"",+I14/'allg. Daten'!$D$21)</f>
        <v/>
      </c>
      <c r="L14" s="187">
        <f t="shared" si="2"/>
        <v>0</v>
      </c>
      <c r="M14" s="135"/>
      <c r="N14" s="167" t="s">
        <v>3</v>
      </c>
    </row>
    <row r="15" spans="1:20" x14ac:dyDescent="0.25">
      <c r="A15" s="17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3" t="e">
        <f t="shared" si="0"/>
        <v>#DIV/0!</v>
      </c>
      <c r="I15" s="163">
        <f>+ROUNDDOWN(F15/'allg. Daten'!$D$21,0)*'allg. Daten'!$D$21+ROUNDDOWN(G15/'allg. Daten'!$D$22,0)*'allg. Daten'!$D$22</f>
        <v>0</v>
      </c>
      <c r="J15" s="185">
        <f t="shared" si="1"/>
        <v>0</v>
      </c>
      <c r="K15" s="186" t="str">
        <f>IF(+I15/'allg. Daten'!$D$21=0,"",+I15/'allg. Daten'!$D$21)</f>
        <v/>
      </c>
      <c r="L15" s="187">
        <f t="shared" si="2"/>
        <v>0</v>
      </c>
      <c r="M15" s="135"/>
      <c r="N15" s="167" t="s">
        <v>3</v>
      </c>
    </row>
    <row r="16" spans="1:20" x14ac:dyDescent="0.25">
      <c r="A16" s="17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3" t="e">
        <f t="shared" si="0"/>
        <v>#DIV/0!</v>
      </c>
      <c r="I16" s="163">
        <f>+ROUNDDOWN(F16/'allg. Daten'!$D$21,0)*'allg. Daten'!$D$21+ROUNDDOWN(G16/'allg. Daten'!$D$22,0)*'allg. Daten'!$D$22</f>
        <v>0</v>
      </c>
      <c r="J16" s="185">
        <f t="shared" si="1"/>
        <v>0</v>
      </c>
      <c r="K16" s="186" t="str">
        <f>IF(+I16/'allg. Daten'!$D$21=0,"",+I16/'allg. Daten'!$D$21)</f>
        <v/>
      </c>
      <c r="L16" s="187">
        <f t="shared" si="2"/>
        <v>0</v>
      </c>
      <c r="M16" s="135"/>
      <c r="N16" s="167" t="s">
        <v>3</v>
      </c>
    </row>
    <row r="17" spans="1:17" x14ac:dyDescent="0.25">
      <c r="A17" s="17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3" t="e">
        <f t="shared" si="0"/>
        <v>#DIV/0!</v>
      </c>
      <c r="I17" s="163">
        <f>+ROUNDDOWN(F17/'allg. Daten'!$D$21,0)*'allg. Daten'!$D$21+ROUNDDOWN(G17/'allg. Daten'!$D$22,0)*'allg. Daten'!$D$22</f>
        <v>0</v>
      </c>
      <c r="J17" s="185">
        <f t="shared" si="1"/>
        <v>0</v>
      </c>
      <c r="K17" s="186" t="str">
        <f>IF(+I17/'allg. Daten'!$D$21=0,"",+I17/'allg. Daten'!$D$21)</f>
        <v/>
      </c>
      <c r="L17" s="187">
        <f t="shared" si="2"/>
        <v>0</v>
      </c>
      <c r="M17" s="135"/>
      <c r="N17" s="167" t="s">
        <v>3</v>
      </c>
    </row>
    <row r="18" spans="1:17" x14ac:dyDescent="0.25">
      <c r="A18" s="17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3" t="e">
        <f t="shared" si="0"/>
        <v>#DIV/0!</v>
      </c>
      <c r="I18" s="163">
        <f>+ROUNDDOWN(F18/'allg. Daten'!$D$21,0)*'allg. Daten'!$D$21+ROUNDDOWN(G18/'allg. Daten'!$D$22,0)*'allg. Daten'!$D$22</f>
        <v>0</v>
      </c>
      <c r="J18" s="185">
        <f t="shared" si="1"/>
        <v>0</v>
      </c>
      <c r="K18" s="186" t="str">
        <f>IF(+I18/'allg. Daten'!$D$21=0,"",+I18/'allg. Daten'!$D$21)</f>
        <v/>
      </c>
      <c r="L18" s="187">
        <f t="shared" si="2"/>
        <v>0</v>
      </c>
      <c r="M18" s="135"/>
      <c r="N18" s="167" t="s">
        <v>3</v>
      </c>
    </row>
    <row r="19" spans="1:17" x14ac:dyDescent="0.25">
      <c r="A19" s="17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3" t="e">
        <f t="shared" si="0"/>
        <v>#DIV/0!</v>
      </c>
      <c r="I19" s="163">
        <f>+ROUNDDOWN(F19/'allg. Daten'!$D$21,0)*'allg. Daten'!$D$21+ROUNDDOWN(G19/'allg. Daten'!$D$22,0)*'allg. Daten'!$D$22</f>
        <v>0</v>
      </c>
      <c r="J19" s="185">
        <f t="shared" si="1"/>
        <v>0</v>
      </c>
      <c r="K19" s="186" t="str">
        <f>IF(+I19/'allg. Daten'!$D$21=0,"",+I19/'allg. Daten'!$D$21)</f>
        <v/>
      </c>
      <c r="L19" s="187">
        <f t="shared" si="2"/>
        <v>0</v>
      </c>
      <c r="M19" s="135"/>
      <c r="N19" s="167" t="s">
        <v>3</v>
      </c>
    </row>
    <row r="20" spans="1:17" x14ac:dyDescent="0.25">
      <c r="A20" s="17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3" t="e">
        <f t="shared" si="0"/>
        <v>#DIV/0!</v>
      </c>
      <c r="I20" s="163">
        <f>+ROUNDDOWN(F20/'allg. Daten'!$D$21,0)*'allg. Daten'!$D$21+ROUNDDOWN(G20/'allg. Daten'!$D$22,0)*'allg. Daten'!$D$22</f>
        <v>0</v>
      </c>
      <c r="J20" s="185">
        <f t="shared" si="1"/>
        <v>0</v>
      </c>
      <c r="K20" s="186" t="str">
        <f>IF(+I20/'allg. Daten'!$D$21=0,"",+I20/'allg. Daten'!$D$21)</f>
        <v/>
      </c>
      <c r="L20" s="187">
        <f t="shared" si="2"/>
        <v>0</v>
      </c>
      <c r="M20" s="135"/>
      <c r="N20" s="167" t="s">
        <v>3</v>
      </c>
    </row>
    <row r="21" spans="1:17" x14ac:dyDescent="0.25">
      <c r="A21" s="17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3" t="e">
        <f t="shared" si="0"/>
        <v>#DIV/0!</v>
      </c>
      <c r="I21" s="163">
        <f>+ROUNDDOWN(F21/'allg. Daten'!$D$21,0)*'allg. Daten'!$D$21+ROUNDDOWN(G21/'allg. Daten'!$D$22,0)*'allg. Daten'!$D$22</f>
        <v>0</v>
      </c>
      <c r="J21" s="185">
        <f t="shared" si="1"/>
        <v>0</v>
      </c>
      <c r="K21" s="186" t="str">
        <f>IF(+I21/'allg. Daten'!$D$21=0,"",+I21/'allg. Daten'!$D$21)</f>
        <v/>
      </c>
      <c r="L21" s="187">
        <f t="shared" si="2"/>
        <v>0</v>
      </c>
      <c r="M21" s="135"/>
      <c r="N21" s="167" t="s">
        <v>3</v>
      </c>
    </row>
    <row r="22" spans="1:17" x14ac:dyDescent="0.25">
      <c r="A22" s="17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3" t="e">
        <f t="shared" si="0"/>
        <v>#DIV/0!</v>
      </c>
      <c r="I22" s="163">
        <f>+ROUNDDOWN(F22/'allg. Daten'!$D$21,0)*'allg. Daten'!$D$21+ROUNDDOWN(G22/'allg. Daten'!$D$22,0)*'allg. Daten'!$D$22</f>
        <v>0</v>
      </c>
      <c r="J22" s="185">
        <f t="shared" si="1"/>
        <v>0</v>
      </c>
      <c r="K22" s="186" t="str">
        <f>IF(+I22/'allg. Daten'!$D$21=0,"",+I22/'allg. Daten'!$D$21)</f>
        <v/>
      </c>
      <c r="L22" s="187">
        <f t="shared" si="2"/>
        <v>0</v>
      </c>
      <c r="M22" s="135"/>
      <c r="N22" s="167" t="s">
        <v>3</v>
      </c>
    </row>
    <row r="23" spans="1:17" x14ac:dyDescent="0.25">
      <c r="A23" s="17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3" t="e">
        <f t="shared" si="0"/>
        <v>#DIV/0!</v>
      </c>
      <c r="I23" s="163">
        <f>+ROUNDDOWN(F23/'allg. Daten'!$D$21,0)*'allg. Daten'!$D$21+ROUNDDOWN(G23/'allg. Daten'!$D$22,0)*'allg. Daten'!$D$22</f>
        <v>0</v>
      </c>
      <c r="J23" s="185">
        <f t="shared" si="1"/>
        <v>0</v>
      </c>
      <c r="K23" s="186" t="str">
        <f>IF(+I23/'allg. Daten'!$D$21=0,"",+I23/'allg. Daten'!$D$21)</f>
        <v/>
      </c>
      <c r="L23" s="187">
        <f t="shared" si="2"/>
        <v>0</v>
      </c>
      <c r="M23" s="135"/>
      <c r="N23" s="167" t="s">
        <v>3</v>
      </c>
    </row>
    <row r="24" spans="1:17" x14ac:dyDescent="0.25">
      <c r="A24" s="17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3" t="e">
        <f t="shared" si="0"/>
        <v>#DIV/0!</v>
      </c>
      <c r="I24" s="163">
        <f>+ROUNDDOWN(F24/'allg. Daten'!$D$21,0)*'allg. Daten'!$D$21+ROUNDDOWN(G24/'allg. Daten'!$D$22,0)*'allg. Daten'!$D$22</f>
        <v>0</v>
      </c>
      <c r="J24" s="185">
        <f t="shared" si="1"/>
        <v>0</v>
      </c>
      <c r="K24" s="186" t="str">
        <f>IF(+I24/'allg. Daten'!$D$21=0,"",+I24/'allg. Daten'!$D$21)</f>
        <v/>
      </c>
      <c r="L24" s="187">
        <f t="shared" si="2"/>
        <v>0</v>
      </c>
      <c r="M24" s="135"/>
      <c r="N24" s="167" t="s">
        <v>3</v>
      </c>
    </row>
    <row r="25" spans="1:17" x14ac:dyDescent="0.25">
      <c r="A25" s="17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3" t="e">
        <f t="shared" si="0"/>
        <v>#DIV/0!</v>
      </c>
      <c r="I25" s="163">
        <f>+ROUNDDOWN(F25/'allg. Daten'!$D$21,0)*'allg. Daten'!$D$21+ROUNDDOWN(G25/'allg. Daten'!$D$22,0)*'allg. Daten'!$D$22</f>
        <v>0</v>
      </c>
      <c r="J25" s="185">
        <f t="shared" si="1"/>
        <v>0</v>
      </c>
      <c r="K25" s="186" t="str">
        <f>IF(+I25/'allg. Daten'!$D$21=0,"",+I25/'allg. Daten'!$D$21)</f>
        <v/>
      </c>
      <c r="L25" s="187">
        <f t="shared" si="2"/>
        <v>0</v>
      </c>
      <c r="M25" s="135"/>
      <c r="N25" s="167" t="s">
        <v>3</v>
      </c>
    </row>
    <row r="26" spans="1:17" x14ac:dyDescent="0.25">
      <c r="A26" s="17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3" t="e">
        <f t="shared" si="0"/>
        <v>#DIV/0!</v>
      </c>
      <c r="I26" s="163">
        <f>+ROUNDDOWN(F26/'allg. Daten'!$D$21,0)*'allg. Daten'!$D$21+ROUNDDOWN(G26/'allg. Daten'!$D$22,0)*'allg. Daten'!$D$22</f>
        <v>0</v>
      </c>
      <c r="J26" s="185">
        <f t="shared" si="1"/>
        <v>0</v>
      </c>
      <c r="K26" s="186" t="str">
        <f>IF(+I26/'allg. Daten'!$D$21=0,"",+I26/'allg. Daten'!$D$21)</f>
        <v/>
      </c>
      <c r="L26" s="187">
        <f t="shared" si="2"/>
        <v>0</v>
      </c>
      <c r="M26" s="135"/>
      <c r="N26" s="167" t="s">
        <v>3</v>
      </c>
    </row>
    <row r="27" spans="1:17" x14ac:dyDescent="0.25">
      <c r="A27" s="17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3" t="e">
        <f t="shared" si="0"/>
        <v>#DIV/0!</v>
      </c>
      <c r="I27" s="163">
        <f>+ROUNDDOWN(F27/'allg. Daten'!$D$21,0)*'allg. Daten'!$D$21+ROUNDDOWN(G27/'allg. Daten'!$D$22,0)*'allg. Daten'!$D$22</f>
        <v>0</v>
      </c>
      <c r="J27" s="185">
        <f t="shared" si="1"/>
        <v>0</v>
      </c>
      <c r="K27" s="186" t="str">
        <f>IF(+I27/'allg. Daten'!$D$21=0,"",+I27/'allg. Daten'!$D$21)</f>
        <v/>
      </c>
      <c r="L27" s="187">
        <f t="shared" si="2"/>
        <v>0</v>
      </c>
      <c r="M27" s="135"/>
      <c r="N27" s="167" t="s">
        <v>3</v>
      </c>
    </row>
    <row r="28" spans="1:17" ht="15.75" thickBot="1" x14ac:dyDescent="0.3">
      <c r="A28" s="17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3" t="e">
        <f t="shared" si="0"/>
        <v>#DIV/0!</v>
      </c>
      <c r="I28" s="169">
        <f>+ROUNDDOWN(F28/'allg. Daten'!$D$21,0)*'allg. Daten'!$D$21+ROUNDDOWN(G28/'allg. Daten'!$D$22,0)*'allg. Daten'!$D$22</f>
        <v>0</v>
      </c>
      <c r="J28" s="185">
        <f t="shared" si="1"/>
        <v>0</v>
      </c>
      <c r="K28" s="186" t="str">
        <f>IF(+I28/'allg. Daten'!$D$21=0,"",+I28/'allg. Daten'!$D$21)</f>
        <v/>
      </c>
      <c r="L28" s="187">
        <f t="shared" si="2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5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88" t="s">
        <v>57</v>
      </c>
      <c r="D31" s="189"/>
      <c r="E31" s="189"/>
      <c r="F31" s="189"/>
      <c r="G31" s="189"/>
      <c r="H31" s="189"/>
      <c r="I31" s="189"/>
      <c r="J31" s="189"/>
      <c r="K31" s="189"/>
      <c r="L31" s="190">
        <f>+J29+K30</f>
        <v>0</v>
      </c>
      <c r="M31" s="190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P32" s="181"/>
      <c r="Q32" s="191"/>
    </row>
    <row r="33" spans="1:16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  <c r="P33" s="181"/>
    </row>
    <row r="34" spans="1:16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  <c r="P34" s="181"/>
    </row>
    <row r="35" spans="1:16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  <c r="P35" s="181"/>
    </row>
    <row r="36" spans="1:16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  <c r="P36" s="181"/>
    </row>
    <row r="37" spans="1:16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81"/>
    </row>
    <row r="38" spans="1:16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  <c r="P38" s="181"/>
    </row>
    <row r="39" spans="1:16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  <c r="P39" s="181"/>
    </row>
    <row r="40" spans="1:16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  <c r="P40" s="181"/>
    </row>
    <row r="41" spans="1:16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  <c r="P41" s="181"/>
    </row>
    <row r="42" spans="1:16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  <c r="P42" s="181"/>
    </row>
    <row r="43" spans="1:16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  <c r="P43" s="181"/>
    </row>
    <row r="44" spans="1:16" x14ac:dyDescent="0.25">
      <c r="A44" s="181"/>
      <c r="B44" s="155"/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  <c r="P44" s="181"/>
    </row>
    <row r="45" spans="1:16" s="181" customFormat="1" x14ac:dyDescent="0.25">
      <c r="B45" s="155"/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1:16" s="181" customFormat="1" x14ac:dyDescent="0.25">
      <c r="B46" s="155"/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1:16" s="181" customFormat="1" x14ac:dyDescent="0.25">
      <c r="B47" s="155"/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1:16" s="181" customFormat="1" ht="7.5" customHeight="1" x14ac:dyDescent="0.25">
      <c r="B48" s="155"/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1:16" s="181" customFormat="1" x14ac:dyDescent="0.25">
      <c r="B49" s="155"/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1:16" s="181" customFormat="1" x14ac:dyDescent="0.25">
      <c r="B50" s="155"/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1:16" s="181" customFormat="1" x14ac:dyDescent="0.25">
      <c r="B51" s="155"/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1:16" s="181" customFormat="1" x14ac:dyDescent="0.25">
      <c r="B52" s="155"/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1:16" s="181" customFormat="1" ht="15.75" customHeight="1" x14ac:dyDescent="0.25">
      <c r="B53" s="155"/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1:16" s="181" customFormat="1" x14ac:dyDescent="0.25">
      <c r="B54" s="155"/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1:16" s="181" customFormat="1" x14ac:dyDescent="0.25">
      <c r="B55" s="155"/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1:16" s="181" customFormat="1" x14ac:dyDescent="0.25">
      <c r="B56" s="155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1:16" s="181" customFormat="1" x14ac:dyDescent="0.25">
      <c r="B57" s="155"/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1:16" s="181" customFormat="1" x14ac:dyDescent="0.25">
      <c r="B58" s="155"/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1:16" s="181" customFormat="1" x14ac:dyDescent="0.25">
      <c r="B59" s="155"/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1:16" s="181" customFormat="1" ht="15.75" customHeight="1" x14ac:dyDescent="0.25">
      <c r="B60" s="155"/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1:16" x14ac:dyDescent="0.25">
      <c r="A61" s="181"/>
      <c r="B61" s="155"/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  <c r="P61" s="181"/>
    </row>
    <row r="62" spans="1:16" x14ac:dyDescent="0.25">
      <c r="A62" s="181"/>
      <c r="B62" s="155"/>
      <c r="P62" s="181"/>
    </row>
    <row r="63" spans="1:16" x14ac:dyDescent="0.25">
      <c r="P63" s="181"/>
    </row>
    <row r="64" spans="1:16" x14ac:dyDescent="0.25">
      <c r="P64" s="181"/>
    </row>
    <row r="65" spans="3:16" x14ac:dyDescent="0.25"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</row>
    <row r="66" spans="3:16" x14ac:dyDescent="0.25"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</row>
    <row r="67" spans="3:16" x14ac:dyDescent="0.25"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</row>
    <row r="68" spans="3:16" x14ac:dyDescent="0.25"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</row>
    <row r="69" spans="3:16" x14ac:dyDescent="0.25"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</row>
  </sheetData>
  <sheetProtection algorithmName="SHA-512" hashValue="VQvmyDM3FeApLtN3ZytGpUNTbwxKWxE8EeixwpcnJSJJdABToWeJGETypSKYLYBOQWzu4YFB1jMEJFohBpQFKw==" saltValue="9aGryCJbRW5wUINhKfiZ6g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">
    <cfRule type="cellIs" dxfId="458" priority="27" operator="equal">
      <formula>0</formula>
    </cfRule>
  </conditionalFormatting>
  <conditionalFormatting sqref="D29:J30 D31:E31">
    <cfRule type="cellIs" dxfId="457" priority="26" operator="equal">
      <formula>0</formula>
    </cfRule>
  </conditionalFormatting>
  <conditionalFormatting sqref="K30 L31">
    <cfRule type="cellIs" dxfId="456" priority="25" operator="equal">
      <formula>0</formula>
    </cfRule>
  </conditionalFormatting>
  <conditionalFormatting sqref="K30 L31">
    <cfRule type="cellIs" dxfId="455" priority="24" operator="equal">
      <formula>0</formula>
    </cfRule>
  </conditionalFormatting>
  <conditionalFormatting sqref="M29">
    <cfRule type="cellIs" dxfId="454" priority="23" operator="equal">
      <formula>0</formula>
    </cfRule>
  </conditionalFormatting>
  <conditionalFormatting sqref="M29">
    <cfRule type="cellIs" dxfId="453" priority="22" operator="equal">
      <formula>0</formula>
    </cfRule>
  </conditionalFormatting>
  <conditionalFormatting sqref="M31">
    <cfRule type="cellIs" dxfId="452" priority="21" operator="equal">
      <formula>0</formula>
    </cfRule>
  </conditionalFormatting>
  <conditionalFormatting sqref="M31">
    <cfRule type="cellIs" dxfId="451" priority="20" operator="equal">
      <formula>0</formula>
    </cfRule>
  </conditionalFormatting>
  <conditionalFormatting sqref="F31:K31">
    <cfRule type="cellIs" dxfId="450" priority="19" operator="equal">
      <formula>0</formula>
    </cfRule>
  </conditionalFormatting>
  <conditionalFormatting sqref="J11:J28">
    <cfRule type="cellIs" dxfId="449" priority="18" operator="equal">
      <formula>0</formula>
    </cfRule>
  </conditionalFormatting>
  <conditionalFormatting sqref="K11:L28">
    <cfRule type="cellIs" dxfId="448" priority="17" operator="equal">
      <formula>0</formula>
    </cfRule>
  </conditionalFormatting>
  <conditionalFormatting sqref="J11:L28">
    <cfRule type="cellIs" dxfId="447" priority="16" operator="equal">
      <formula>0</formula>
    </cfRule>
  </conditionalFormatting>
  <conditionalFormatting sqref="I11">
    <cfRule type="cellIs" dxfId="446" priority="9" operator="equal">
      <formula>0</formula>
    </cfRule>
  </conditionalFormatting>
  <conditionalFormatting sqref="I11">
    <cfRule type="cellIs" dxfId="445" priority="8" operator="equal">
      <formula>0</formula>
    </cfRule>
  </conditionalFormatting>
  <conditionalFormatting sqref="H12:H28">
    <cfRule type="cellIs" dxfId="444" priority="15" operator="equal">
      <formula>0</formula>
    </cfRule>
  </conditionalFormatting>
  <conditionalFormatting sqref="H12:H28">
    <cfRule type="cellIs" dxfId="443" priority="14" operator="equal">
      <formula>0</formula>
    </cfRule>
  </conditionalFormatting>
  <conditionalFormatting sqref="H11:H28">
    <cfRule type="cellIs" dxfId="442" priority="11" operator="equal">
      <formula>0</formula>
    </cfRule>
  </conditionalFormatting>
  <conditionalFormatting sqref="H11:H28">
    <cfRule type="cellIs" dxfId="441" priority="10" operator="equal">
      <formula>0</formula>
    </cfRule>
  </conditionalFormatting>
  <conditionalFormatting sqref="I12:I28">
    <cfRule type="cellIs" dxfId="440" priority="13" operator="equal">
      <formula>0</formula>
    </cfRule>
  </conditionalFormatting>
  <conditionalFormatting sqref="I12:I28">
    <cfRule type="cellIs" dxfId="439" priority="12" operator="equal">
      <formula>0</formula>
    </cfRule>
  </conditionalFormatting>
  <conditionalFormatting sqref="C11:C28">
    <cfRule type="expression" dxfId="438" priority="7">
      <formula>AND($L$5&gt;10000,$A11="Ferien")</formula>
    </cfRule>
  </conditionalFormatting>
  <conditionalFormatting sqref="D11:N11 D19:N28 H12:N17 H18:L18 N18">
    <cfRule type="expression" dxfId="437" priority="6" stopIfTrue="1">
      <formula>AND($L$5&gt;10000,$A11="Ferien")</formula>
    </cfRule>
  </conditionalFormatting>
  <conditionalFormatting sqref="D11:M11 D19:M28 H12:M17 H18:L18">
    <cfRule type="expression" dxfId="436" priority="5" stopIfTrue="1">
      <formula>AND($L$5&gt;10000,$A11="Ferien")</formula>
    </cfRule>
  </conditionalFormatting>
  <conditionalFormatting sqref="D12:G18">
    <cfRule type="expression" dxfId="435" priority="4" stopIfTrue="1">
      <formula>AND($L$5&gt;10000,$A12="Ferien")</formula>
    </cfRule>
  </conditionalFormatting>
  <conditionalFormatting sqref="D12:G18">
    <cfRule type="expression" dxfId="434" priority="3" stopIfTrue="1">
      <formula>AND($L$5&gt;10000,$A12="Ferien")</formula>
    </cfRule>
  </conditionalFormatting>
  <conditionalFormatting sqref="M18">
    <cfRule type="expression" dxfId="433" priority="2" stopIfTrue="1">
      <formula>AND($L$5&gt;10000,$A18="Ferien")</formula>
    </cfRule>
  </conditionalFormatting>
  <conditionalFormatting sqref="M18">
    <cfRule type="expression" dxfId="432" priority="1" stopIfTrue="1">
      <formula>AND($L$5&gt;10000,$A18="Ferien")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2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5"/>
  <dimension ref="A1:T62"/>
  <sheetViews>
    <sheetView view="pageLayout" topLeftCell="C1" zoomScaleNormal="70" workbookViewId="0">
      <selection activeCell="O27" sqref="O27"/>
    </sheetView>
  </sheetViews>
  <sheetFormatPr baseColWidth="10" defaultColWidth="11.42578125" defaultRowHeight="15" x14ac:dyDescent="0.25"/>
  <cols>
    <col min="1" max="1" width="6" style="149" hidden="1" customWidth="1"/>
    <col min="2" max="2" width="29.85546875" style="149" hidden="1" customWidth="1"/>
    <col min="3" max="3" width="11.42578125" style="149"/>
    <col min="4" max="7" width="8.140625" style="149" customWidth="1"/>
    <col min="8" max="9" width="9.85546875" style="149" hidden="1" customWidth="1"/>
    <col min="10" max="10" width="7.5703125" style="149" customWidth="1"/>
    <col min="11" max="12" width="8.42578125" style="149" customWidth="1"/>
    <col min="13" max="13" width="13.140625" style="149" customWidth="1"/>
    <col min="14" max="14" width="9" style="149" customWidth="1"/>
    <col min="15" max="17" width="11.42578125" style="149"/>
    <col min="18" max="18" width="11.5703125" style="149" customWidth="1"/>
    <col min="19" max="19" width="11.42578125" style="149"/>
    <col min="20" max="20" width="2.85546875" style="149" bestFit="1" customWidth="1"/>
    <col min="21" max="21" width="7" style="149" customWidth="1"/>
    <col min="22" max="16384" width="11.42578125" style="14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54"/>
      <c r="P1" s="154"/>
      <c r="Q1" s="154"/>
      <c r="R1" s="154"/>
      <c r="S1" s="154"/>
      <c r="T1" s="154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137"/>
      <c r="Q2" s="137"/>
      <c r="R2" s="137"/>
      <c r="S2" s="137"/>
      <c r="T2" s="137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+Zusammenfassung!$C$30</f>
        <v>0</v>
      </c>
      <c r="E5" s="292"/>
      <c r="F5" s="292"/>
      <c r="G5" s="292"/>
      <c r="H5" s="292"/>
      <c r="I5" s="292"/>
      <c r="J5" s="292"/>
      <c r="K5" s="292"/>
      <c r="L5" s="304">
        <f>+Zusammenfassung!$B$30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+Zusammenfassung!$D$30&amp;"; "&amp;+Zusammenfassung!$E$30&amp;" "&amp;+Zusammenfassung!$F$30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IF(+Zusammenfassung!$Q$30="Schule eintragen",0,+Zusammenfassung!$Q$30)</f>
        <v>0</v>
      </c>
    </row>
    <row r="7" spans="1:20" ht="23.45" customHeight="1" thickBot="1" x14ac:dyDescent="0.3">
      <c r="B7" s="150"/>
      <c r="C7" s="57" t="s">
        <v>49</v>
      </c>
      <c r="D7" s="293">
        <f>+Zusammenfassung!$G$30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Daten'!$C$6:$G$13,4,FALSE)))</f>
        <v>0</v>
      </c>
    </row>
    <row r="8" spans="1:20" s="155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297" t="s">
        <v>38</v>
      </c>
      <c r="E9" s="297"/>
      <c r="F9" s="297"/>
      <c r="G9" s="297"/>
      <c r="H9" s="298" t="s">
        <v>39</v>
      </c>
      <c r="I9" s="299"/>
      <c r="J9" s="300" t="s">
        <v>37</v>
      </c>
      <c r="K9" s="301"/>
      <c r="L9" s="301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57" t="s">
        <v>5</v>
      </c>
      <c r="E10" s="157" t="s">
        <v>12</v>
      </c>
      <c r="F10" s="157" t="s">
        <v>5</v>
      </c>
      <c r="G10" s="157" t="s">
        <v>12</v>
      </c>
      <c r="H10" s="158" t="s">
        <v>11</v>
      </c>
      <c r="I10" s="159" t="s">
        <v>10</v>
      </c>
      <c r="J10" s="160" t="s">
        <v>11</v>
      </c>
      <c r="K10" s="157" t="s">
        <v>10</v>
      </c>
      <c r="L10" s="302"/>
      <c r="M10" s="312"/>
      <c r="N10" s="313"/>
    </row>
    <row r="11" spans="1:20" x14ac:dyDescent="0.25">
      <c r="A11" s="14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2" t="e">
        <f>+IF($N$6=0,0,ROUNDDOWN(D11/$N$6,0)*$N$6+ROUNDDOWN(E11/$N$6,0)*$N$6)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64">
        <f>IFERROR((H11/$N$6),0)</f>
        <v>0</v>
      </c>
      <c r="K11" s="165" t="str">
        <f>IF(+I11/'allg. Daten'!$D$21=0,"",+I11/'allg. Daten'!$D$21)</f>
        <v/>
      </c>
      <c r="L11" s="166">
        <f>+IFERROR(J11+K11,MAX(J11,K11))</f>
        <v>0</v>
      </c>
      <c r="M11" s="135"/>
      <c r="N11" s="167" t="s">
        <v>3</v>
      </c>
    </row>
    <row r="12" spans="1:20" x14ac:dyDescent="0.25">
      <c r="A12" s="14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2" t="e">
        <f>+IF($N$6=0,0,ROUNDDOWN(D12/$N$6,0)*$N$6+ROUNDDOWN(E12/$N$6,0)*$N$6)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64">
        <f t="shared" ref="J12:J28" si="0">IFERROR((H12/$N$6),0)</f>
        <v>0</v>
      </c>
      <c r="K12" s="165" t="str">
        <f>IF(+I12/'allg. Daten'!$D$21=0,"",+I12/'allg. Daten'!$D$21)</f>
        <v/>
      </c>
      <c r="L12" s="166">
        <f t="shared" ref="L12:L28" si="1">+IFERROR(J12+K12,MAX(J12,K12))</f>
        <v>0</v>
      </c>
      <c r="M12" s="135"/>
      <c r="N12" s="167" t="s">
        <v>3</v>
      </c>
    </row>
    <row r="13" spans="1:20" x14ac:dyDescent="0.25">
      <c r="A13" s="14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2" t="e">
        <f t="shared" ref="H13:H28" si="2">+IF($N$6=0,0,ROUNDDOWN(D13/$N$6,0)*$N$6+ROUNDDOWN(E13/$N$6,0)*$N$6)</f>
        <v>#DIV/0!</v>
      </c>
      <c r="I13" s="163">
        <f>+ROUNDDOWN(F13/'allg. Daten'!$D$21,0)*'allg. Daten'!$D$21+ROUNDDOWN(G13/'allg. Daten'!$D$22,0)*'allg. Daten'!$D$22</f>
        <v>0</v>
      </c>
      <c r="J13" s="164">
        <f t="shared" si="0"/>
        <v>0</v>
      </c>
      <c r="K13" s="165" t="str">
        <f>IF(+I13/'allg. Daten'!$D$21=0,"",+I13/'allg. Daten'!$D$21)</f>
        <v/>
      </c>
      <c r="L13" s="166">
        <f t="shared" si="1"/>
        <v>0</v>
      </c>
      <c r="M13" s="135"/>
      <c r="N13" s="167" t="s">
        <v>3</v>
      </c>
    </row>
    <row r="14" spans="1:20" x14ac:dyDescent="0.25">
      <c r="A14" s="14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2" t="e">
        <f t="shared" si="2"/>
        <v>#DIV/0!</v>
      </c>
      <c r="I14" s="163">
        <f>+ROUNDDOWN(F14/'allg. Daten'!$D$21,0)*'allg. Daten'!$D$21+ROUNDDOWN(G14/'allg. Daten'!$D$22,0)*'allg. Daten'!$D$22</f>
        <v>0</v>
      </c>
      <c r="J14" s="164">
        <f t="shared" si="0"/>
        <v>0</v>
      </c>
      <c r="K14" s="165" t="str">
        <f>IF(+I14/'allg. Daten'!$D$21=0,"",+I14/'allg. Daten'!$D$21)</f>
        <v/>
      </c>
      <c r="L14" s="166">
        <f t="shared" si="1"/>
        <v>0</v>
      </c>
      <c r="M14" s="135"/>
      <c r="N14" s="167" t="s">
        <v>3</v>
      </c>
    </row>
    <row r="15" spans="1:20" x14ac:dyDescent="0.25">
      <c r="A15" s="14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2" t="e">
        <f t="shared" si="2"/>
        <v>#DIV/0!</v>
      </c>
      <c r="I15" s="163">
        <f>+ROUNDDOWN(F15/'allg. Daten'!$D$21,0)*'allg. Daten'!$D$21+ROUNDDOWN(G15/'allg. Daten'!$D$22,0)*'allg. Daten'!$D$22</f>
        <v>0</v>
      </c>
      <c r="J15" s="164">
        <f t="shared" si="0"/>
        <v>0</v>
      </c>
      <c r="K15" s="165" t="str">
        <f>IF(+I15/'allg. Daten'!$D$21=0,"",+I15/'allg. Daten'!$D$21)</f>
        <v/>
      </c>
      <c r="L15" s="166">
        <f t="shared" si="1"/>
        <v>0</v>
      </c>
      <c r="M15" s="135"/>
      <c r="N15" s="167" t="s">
        <v>3</v>
      </c>
    </row>
    <row r="16" spans="1:20" x14ac:dyDescent="0.25">
      <c r="A16" s="14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2" t="e">
        <f t="shared" si="2"/>
        <v>#DIV/0!</v>
      </c>
      <c r="I16" s="163">
        <f>+ROUNDDOWN(F16/'allg. Daten'!$D$21,0)*'allg. Daten'!$D$21+ROUNDDOWN(G16/'allg. Daten'!$D$22,0)*'allg. Daten'!$D$22</f>
        <v>0</v>
      </c>
      <c r="J16" s="164">
        <f t="shared" si="0"/>
        <v>0</v>
      </c>
      <c r="K16" s="165" t="str">
        <f>IF(+I16/'allg. Daten'!$D$21=0,"",+I16/'allg. Daten'!$D$21)</f>
        <v/>
      </c>
      <c r="L16" s="166">
        <f t="shared" si="1"/>
        <v>0</v>
      </c>
      <c r="M16" s="135"/>
      <c r="N16" s="167" t="s">
        <v>3</v>
      </c>
    </row>
    <row r="17" spans="1:17" x14ac:dyDescent="0.25">
      <c r="A17" s="14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2" t="e">
        <f t="shared" si="2"/>
        <v>#DIV/0!</v>
      </c>
      <c r="I17" s="163">
        <f>+ROUNDDOWN(F17/'allg. Daten'!$D$21,0)*'allg. Daten'!$D$21+ROUNDDOWN(G17/'allg. Daten'!$D$22,0)*'allg. Daten'!$D$22</f>
        <v>0</v>
      </c>
      <c r="J17" s="164">
        <f t="shared" si="0"/>
        <v>0</v>
      </c>
      <c r="K17" s="165" t="str">
        <f>IF(+I17/'allg. Daten'!$D$21=0,"",+I17/'allg. Daten'!$D$21)</f>
        <v/>
      </c>
      <c r="L17" s="166">
        <f t="shared" si="1"/>
        <v>0</v>
      </c>
      <c r="M17" s="135"/>
      <c r="N17" s="167" t="s">
        <v>3</v>
      </c>
    </row>
    <row r="18" spans="1:17" x14ac:dyDescent="0.25">
      <c r="A18" s="14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2" t="e">
        <f t="shared" si="2"/>
        <v>#DIV/0!</v>
      </c>
      <c r="I18" s="163">
        <f>+ROUNDDOWN(F18/'allg. Daten'!$D$21,0)*'allg. Daten'!$D$21+ROUNDDOWN(G18/'allg. Daten'!$D$22,0)*'allg. Daten'!$D$22</f>
        <v>0</v>
      </c>
      <c r="J18" s="164">
        <f t="shared" si="0"/>
        <v>0</v>
      </c>
      <c r="K18" s="165" t="str">
        <f>IF(+I18/'allg. Daten'!$D$21=0,"",+I18/'allg. Daten'!$D$21)</f>
        <v/>
      </c>
      <c r="L18" s="166">
        <f t="shared" si="1"/>
        <v>0</v>
      </c>
      <c r="M18" s="135"/>
      <c r="N18" s="167" t="s">
        <v>3</v>
      </c>
    </row>
    <row r="19" spans="1:17" x14ac:dyDescent="0.25">
      <c r="A19" s="14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2" t="e">
        <f t="shared" si="2"/>
        <v>#DIV/0!</v>
      </c>
      <c r="I19" s="163">
        <f>+ROUNDDOWN(F19/'allg. Daten'!$D$21,0)*'allg. Daten'!$D$21+ROUNDDOWN(G19/'allg. Daten'!$D$22,0)*'allg. Daten'!$D$22</f>
        <v>0</v>
      </c>
      <c r="J19" s="164">
        <f t="shared" si="0"/>
        <v>0</v>
      </c>
      <c r="K19" s="165" t="str">
        <f>IF(+I19/'allg. Daten'!$D$21=0,"",+I19/'allg. Daten'!$D$21)</f>
        <v/>
      </c>
      <c r="L19" s="166">
        <f t="shared" si="1"/>
        <v>0</v>
      </c>
      <c r="M19" s="135"/>
      <c r="N19" s="167" t="s">
        <v>3</v>
      </c>
    </row>
    <row r="20" spans="1:17" x14ac:dyDescent="0.25">
      <c r="A20" s="14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2" t="e">
        <f t="shared" si="2"/>
        <v>#DIV/0!</v>
      </c>
      <c r="I20" s="163">
        <f>+ROUNDDOWN(F20/'allg. Daten'!$D$21,0)*'allg. Daten'!$D$21+ROUNDDOWN(G20/'allg. Daten'!$D$22,0)*'allg. Daten'!$D$22</f>
        <v>0</v>
      </c>
      <c r="J20" s="164">
        <f t="shared" si="0"/>
        <v>0</v>
      </c>
      <c r="K20" s="165" t="str">
        <f>IF(+I20/'allg. Daten'!$D$21=0,"",+I20/'allg. Daten'!$D$21)</f>
        <v/>
      </c>
      <c r="L20" s="166">
        <f t="shared" si="1"/>
        <v>0</v>
      </c>
      <c r="M20" s="135"/>
      <c r="N20" s="167" t="s">
        <v>3</v>
      </c>
    </row>
    <row r="21" spans="1:17" x14ac:dyDescent="0.25">
      <c r="A21" s="14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2" t="e">
        <f t="shared" si="2"/>
        <v>#DIV/0!</v>
      </c>
      <c r="I21" s="163">
        <f>+ROUNDDOWN(F21/'allg. Daten'!$D$21,0)*'allg. Daten'!$D$21+ROUNDDOWN(G21/'allg. Daten'!$D$22,0)*'allg. Daten'!$D$22</f>
        <v>0</v>
      </c>
      <c r="J21" s="164">
        <f t="shared" si="0"/>
        <v>0</v>
      </c>
      <c r="K21" s="165" t="str">
        <f>IF(+I21/'allg. Daten'!$D$21=0,"",+I21/'allg. Daten'!$D$21)</f>
        <v/>
      </c>
      <c r="L21" s="166">
        <f t="shared" si="1"/>
        <v>0</v>
      </c>
      <c r="M21" s="135"/>
      <c r="N21" s="167" t="s">
        <v>3</v>
      </c>
    </row>
    <row r="22" spans="1:17" x14ac:dyDescent="0.25">
      <c r="A22" s="14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2" t="e">
        <f t="shared" si="2"/>
        <v>#DIV/0!</v>
      </c>
      <c r="I22" s="163">
        <f>+ROUNDDOWN(F22/'allg. Daten'!$D$21,0)*'allg. Daten'!$D$21+ROUNDDOWN(G22/'allg. Daten'!$D$22,0)*'allg. Daten'!$D$22</f>
        <v>0</v>
      </c>
      <c r="J22" s="164">
        <f t="shared" si="0"/>
        <v>0</v>
      </c>
      <c r="K22" s="165" t="str">
        <f>IF(+I22/'allg. Daten'!$D$21=0,"",+I22/'allg. Daten'!$D$21)</f>
        <v/>
      </c>
      <c r="L22" s="166">
        <f t="shared" si="1"/>
        <v>0</v>
      </c>
      <c r="M22" s="135"/>
      <c r="N22" s="167" t="s">
        <v>3</v>
      </c>
    </row>
    <row r="23" spans="1:17" x14ac:dyDescent="0.25">
      <c r="A23" s="14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2" t="e">
        <f t="shared" si="2"/>
        <v>#DIV/0!</v>
      </c>
      <c r="I23" s="163">
        <f>+ROUNDDOWN(F23/'allg. Daten'!$D$21,0)*'allg. Daten'!$D$21+ROUNDDOWN(G23/'allg. Daten'!$D$22,0)*'allg. Daten'!$D$22</f>
        <v>0</v>
      </c>
      <c r="J23" s="164">
        <f t="shared" si="0"/>
        <v>0</v>
      </c>
      <c r="K23" s="165" t="str">
        <f>IF(+I23/'allg. Daten'!$D$21=0,"",+I23/'allg. Daten'!$D$21)</f>
        <v/>
      </c>
      <c r="L23" s="166">
        <f t="shared" si="1"/>
        <v>0</v>
      </c>
      <c r="M23" s="135"/>
      <c r="N23" s="167" t="s">
        <v>3</v>
      </c>
    </row>
    <row r="24" spans="1:17" x14ac:dyDescent="0.25">
      <c r="A24" s="14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2" t="e">
        <f t="shared" si="2"/>
        <v>#DIV/0!</v>
      </c>
      <c r="I24" s="163">
        <f>+ROUNDDOWN(F24/'allg. Daten'!$D$21,0)*'allg. Daten'!$D$21+ROUNDDOWN(G24/'allg. Daten'!$D$22,0)*'allg. Daten'!$D$22</f>
        <v>0</v>
      </c>
      <c r="J24" s="164">
        <f t="shared" si="0"/>
        <v>0</v>
      </c>
      <c r="K24" s="165" t="str">
        <f>IF(+I24/'allg. Daten'!$D$21=0,"",+I24/'allg. Daten'!$D$21)</f>
        <v/>
      </c>
      <c r="L24" s="166">
        <f t="shared" si="1"/>
        <v>0</v>
      </c>
      <c r="M24" s="135"/>
      <c r="N24" s="167" t="s">
        <v>3</v>
      </c>
    </row>
    <row r="25" spans="1:17" x14ac:dyDescent="0.25">
      <c r="A25" s="14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2" t="e">
        <f t="shared" si="2"/>
        <v>#DIV/0!</v>
      </c>
      <c r="I25" s="163">
        <f>+ROUNDDOWN(F25/'allg. Daten'!$D$21,0)*'allg. Daten'!$D$21+ROUNDDOWN(G25/'allg. Daten'!$D$22,0)*'allg. Daten'!$D$22</f>
        <v>0</v>
      </c>
      <c r="J25" s="164">
        <f t="shared" si="0"/>
        <v>0</v>
      </c>
      <c r="K25" s="165" t="str">
        <f>IF(+I25/'allg. Daten'!$D$21=0,"",+I25/'allg. Daten'!$D$21)</f>
        <v/>
      </c>
      <c r="L25" s="166">
        <f t="shared" si="1"/>
        <v>0</v>
      </c>
      <c r="M25" s="135"/>
      <c r="N25" s="167" t="s">
        <v>3</v>
      </c>
    </row>
    <row r="26" spans="1:17" x14ac:dyDescent="0.25">
      <c r="A26" s="14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2" t="e">
        <f t="shared" si="2"/>
        <v>#DIV/0!</v>
      </c>
      <c r="I26" s="163">
        <f>+ROUNDDOWN(F26/'allg. Daten'!$D$21,0)*'allg. Daten'!$D$21+ROUNDDOWN(G26/'allg. Daten'!$D$22,0)*'allg. Daten'!$D$22</f>
        <v>0</v>
      </c>
      <c r="J26" s="164">
        <f t="shared" si="0"/>
        <v>0</v>
      </c>
      <c r="K26" s="165" t="str">
        <f>IF(+I26/'allg. Daten'!$D$21=0,"",+I26/'allg. Daten'!$D$21)</f>
        <v/>
      </c>
      <c r="L26" s="166">
        <f t="shared" si="1"/>
        <v>0</v>
      </c>
      <c r="M26" s="135"/>
      <c r="N26" s="167" t="s">
        <v>3</v>
      </c>
    </row>
    <row r="27" spans="1:17" x14ac:dyDescent="0.25">
      <c r="A27" s="14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2" t="e">
        <f t="shared" si="2"/>
        <v>#DIV/0!</v>
      </c>
      <c r="I27" s="163">
        <f>+ROUNDDOWN(F27/'allg. Daten'!$D$21,0)*'allg. Daten'!$D$21+ROUNDDOWN(G27/'allg. Daten'!$D$22,0)*'allg. Daten'!$D$22</f>
        <v>0</v>
      </c>
      <c r="J27" s="164">
        <f t="shared" si="0"/>
        <v>0</v>
      </c>
      <c r="K27" s="165" t="str">
        <f>IF(+I27/'allg. Daten'!$D$21=0,"",+I27/'allg. Daten'!$D$21)</f>
        <v/>
      </c>
      <c r="L27" s="166">
        <f t="shared" si="1"/>
        <v>0</v>
      </c>
      <c r="M27" s="135"/>
      <c r="N27" s="167" t="s">
        <v>3</v>
      </c>
    </row>
    <row r="28" spans="1:17" ht="15.75" thickBot="1" x14ac:dyDescent="0.3">
      <c r="A28" s="14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2" t="e">
        <f t="shared" si="2"/>
        <v>#DIV/0!</v>
      </c>
      <c r="I28" s="169">
        <f>+ROUNDDOWN(F28/'allg. Daten'!$D$21,0)*'allg. Daten'!$D$21+ROUNDDOWN(G28/'allg. Daten'!$D$22,0)*'allg. Daten'!$D$22</f>
        <v>0</v>
      </c>
      <c r="J28" s="164">
        <f t="shared" si="0"/>
        <v>0</v>
      </c>
      <c r="K28" s="165" t="str">
        <f>IF(+I28/'allg. Daten'!$D$21=0,"",+I28/'allg. Daten'!$D$21)</f>
        <v/>
      </c>
      <c r="L28" s="166">
        <f t="shared" si="1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4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71" t="s">
        <v>57</v>
      </c>
      <c r="D31" s="173"/>
      <c r="E31" s="173"/>
      <c r="F31" s="173"/>
      <c r="G31" s="173"/>
      <c r="H31" s="173"/>
      <c r="I31" s="173"/>
      <c r="J31" s="173"/>
      <c r="K31" s="173"/>
      <c r="L31" s="176">
        <f>+J29+K30</f>
        <v>0</v>
      </c>
      <c r="M31" s="176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Q32" s="178"/>
    </row>
    <row r="33" spans="3:15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</row>
    <row r="34" spans="3:15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</row>
    <row r="35" spans="3:15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</row>
    <row r="36" spans="3:15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</row>
    <row r="37" spans="3:15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</row>
    <row r="38" spans="3:15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</row>
    <row r="39" spans="3:15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</row>
    <row r="40" spans="3:15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</row>
    <row r="41" spans="3:15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</row>
    <row r="42" spans="3:15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</row>
    <row r="43" spans="3:15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</row>
    <row r="44" spans="3:15" s="155" customFormat="1" x14ac:dyDescent="0.25"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</row>
    <row r="45" spans="3:15" s="155" customFormat="1" x14ac:dyDescent="0.25"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3:15" s="155" customFormat="1" x14ac:dyDescent="0.25"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3:15" s="155" customFormat="1" x14ac:dyDescent="0.25"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3:15" s="155" customFormat="1" ht="7.5" customHeight="1" x14ac:dyDescent="0.25"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3:15" s="155" customFormat="1" x14ac:dyDescent="0.25"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3:15" s="155" customFormat="1" x14ac:dyDescent="0.25"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3:15" s="155" customFormat="1" x14ac:dyDescent="0.25"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3:15" s="155" customFormat="1" x14ac:dyDescent="0.25"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3:15" s="155" customFormat="1" ht="15.75" customHeight="1" x14ac:dyDescent="0.25"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3:15" s="155" customFormat="1" x14ac:dyDescent="0.25"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3:15" s="155" customFormat="1" x14ac:dyDescent="0.25"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3:15" s="155" customFormat="1" x14ac:dyDescent="0.25"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3:15" s="155" customFormat="1" x14ac:dyDescent="0.25"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3:15" s="155" customFormat="1" x14ac:dyDescent="0.25"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3:15" s="155" customFormat="1" x14ac:dyDescent="0.25"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3:15" s="155" customFormat="1" ht="15.75" customHeight="1" x14ac:dyDescent="0.25"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3:15" s="155" customFormat="1" x14ac:dyDescent="0.25"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</row>
    <row r="62" spans="3:15" x14ac:dyDescent="0.25"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</row>
  </sheetData>
  <sheetProtection algorithmName="SHA-512" hashValue="4dr/JbjgFPbryJPIxcQTecEgd+lyzIERzPzWFKB8axJ+1Qbu/9pukdwJnBJte8FWI19tmoozwB8wuFzJ8Kq+kQ==" saltValue="6m7J/j7RZJ6ecK3NfsfS+g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 J11:J28">
    <cfRule type="cellIs" dxfId="431" priority="21" operator="equal">
      <formula>0</formula>
    </cfRule>
  </conditionalFormatting>
  <conditionalFormatting sqref="K11:L28">
    <cfRule type="cellIs" dxfId="430" priority="20" operator="equal">
      <formula>0</formula>
    </cfRule>
  </conditionalFormatting>
  <conditionalFormatting sqref="D29:J30 D31:E31 J11:L28">
    <cfRule type="cellIs" dxfId="429" priority="19" operator="equal">
      <formula>0</formula>
    </cfRule>
  </conditionalFormatting>
  <conditionalFormatting sqref="I11">
    <cfRule type="cellIs" dxfId="428" priority="12" operator="equal">
      <formula>0</formula>
    </cfRule>
  </conditionalFormatting>
  <conditionalFormatting sqref="I11">
    <cfRule type="cellIs" dxfId="427" priority="11" operator="equal">
      <formula>0</formula>
    </cfRule>
  </conditionalFormatting>
  <conditionalFormatting sqref="H12:H28">
    <cfRule type="cellIs" dxfId="426" priority="18" operator="equal">
      <formula>0</formula>
    </cfRule>
  </conditionalFormatting>
  <conditionalFormatting sqref="H12:H28">
    <cfRule type="cellIs" dxfId="425" priority="17" operator="equal">
      <formula>0</formula>
    </cfRule>
  </conditionalFormatting>
  <conditionalFormatting sqref="H11:H28">
    <cfRule type="cellIs" dxfId="424" priority="14" operator="equal">
      <formula>0</formula>
    </cfRule>
  </conditionalFormatting>
  <conditionalFormatting sqref="H11:H28">
    <cfRule type="cellIs" dxfId="423" priority="13" operator="equal">
      <formula>0</formula>
    </cfRule>
  </conditionalFormatting>
  <conditionalFormatting sqref="I12:I28">
    <cfRule type="cellIs" dxfId="422" priority="16" operator="equal">
      <formula>0</formula>
    </cfRule>
  </conditionalFormatting>
  <conditionalFormatting sqref="I12:I28">
    <cfRule type="cellIs" dxfId="421" priority="15" operator="equal">
      <formula>0</formula>
    </cfRule>
  </conditionalFormatting>
  <conditionalFormatting sqref="K30 L31">
    <cfRule type="cellIs" dxfId="420" priority="10" operator="equal">
      <formula>0</formula>
    </cfRule>
  </conditionalFormatting>
  <conditionalFormatting sqref="K30 L31">
    <cfRule type="cellIs" dxfId="419" priority="9" operator="equal">
      <formula>0</formula>
    </cfRule>
  </conditionalFormatting>
  <conditionalFormatting sqref="M29">
    <cfRule type="cellIs" dxfId="418" priority="8" operator="equal">
      <formula>0</formula>
    </cfRule>
  </conditionalFormatting>
  <conditionalFormatting sqref="M29">
    <cfRule type="cellIs" dxfId="417" priority="7" operator="equal">
      <formula>0</formula>
    </cfRule>
  </conditionalFormatting>
  <conditionalFormatting sqref="M31">
    <cfRule type="cellIs" dxfId="416" priority="6" operator="equal">
      <formula>0</formula>
    </cfRule>
  </conditionalFormatting>
  <conditionalFormatting sqref="M31">
    <cfRule type="cellIs" dxfId="415" priority="5" operator="equal">
      <formula>0</formula>
    </cfRule>
  </conditionalFormatting>
  <conditionalFormatting sqref="C11:C28">
    <cfRule type="expression" dxfId="414" priority="4">
      <formula>AND($L$5&gt;10000,$A11="Ferien")</formula>
    </cfRule>
  </conditionalFormatting>
  <conditionalFormatting sqref="F31:K31">
    <cfRule type="cellIs" dxfId="413" priority="3" operator="equal">
      <formula>0</formula>
    </cfRule>
  </conditionalFormatting>
  <conditionalFormatting sqref="D11:N28">
    <cfRule type="expression" dxfId="412" priority="2" stopIfTrue="1">
      <formula>AND($L$5&gt;10000,$A11="Ferien")</formula>
    </cfRule>
  </conditionalFormatting>
  <conditionalFormatting sqref="D11:M28">
    <cfRule type="expression" dxfId="411" priority="1" stopIfTrue="1">
      <formula>AND($L$5&gt;10000,$A11="Ferien")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6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6"/>
  <dimension ref="A1:T62"/>
  <sheetViews>
    <sheetView view="pageLayout" topLeftCell="C13" zoomScaleNormal="70" workbookViewId="0">
      <selection activeCell="O27" sqref="O27"/>
    </sheetView>
  </sheetViews>
  <sheetFormatPr baseColWidth="10" defaultColWidth="11.42578125" defaultRowHeight="15" x14ac:dyDescent="0.25"/>
  <cols>
    <col min="1" max="1" width="6" style="149" hidden="1" customWidth="1"/>
    <col min="2" max="2" width="29.85546875" style="149" hidden="1" customWidth="1"/>
    <col min="3" max="3" width="11.42578125" style="149"/>
    <col min="4" max="7" width="8.140625" style="149" customWidth="1"/>
    <col min="8" max="9" width="9.85546875" style="149" hidden="1" customWidth="1"/>
    <col min="10" max="10" width="7.5703125" style="149" customWidth="1"/>
    <col min="11" max="12" width="8.42578125" style="149" customWidth="1"/>
    <col min="13" max="13" width="13.140625" style="149" customWidth="1"/>
    <col min="14" max="14" width="9" style="149" customWidth="1"/>
    <col min="15" max="17" width="11.42578125" style="149"/>
    <col min="18" max="18" width="11.5703125" style="149" customWidth="1"/>
    <col min="19" max="19" width="11.42578125" style="149"/>
    <col min="20" max="20" width="2.85546875" style="149" bestFit="1" customWidth="1"/>
    <col min="21" max="21" width="7" style="149" customWidth="1"/>
    <col min="22" max="16384" width="11.42578125" style="14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54"/>
      <c r="P1" s="154"/>
      <c r="Q1" s="154"/>
      <c r="R1" s="154"/>
      <c r="S1" s="154"/>
      <c r="T1" s="154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137"/>
      <c r="Q2" s="137"/>
      <c r="R2" s="137"/>
      <c r="S2" s="137"/>
      <c r="T2" s="137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+Zusammenfassung!$C$31</f>
        <v>0</v>
      </c>
      <c r="E5" s="292"/>
      <c r="F5" s="292"/>
      <c r="G5" s="292"/>
      <c r="H5" s="292"/>
      <c r="I5" s="292"/>
      <c r="J5" s="292"/>
      <c r="K5" s="292"/>
      <c r="L5" s="304">
        <f>+Zusammenfassung!$B$31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+Zusammenfassung!$D$31&amp;"; "&amp;+Zusammenfassung!$E$31&amp;" "&amp;+Zusammenfassung!$F$31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IF(+Zusammenfassung!$Q$31="Schule eintragen",0,+Zusammenfassung!$Q$31)</f>
        <v>0</v>
      </c>
    </row>
    <row r="7" spans="1:20" ht="23.45" customHeight="1" thickBot="1" x14ac:dyDescent="0.3">
      <c r="B7" s="150"/>
      <c r="C7" s="57" t="s">
        <v>49</v>
      </c>
      <c r="D7" s="293">
        <f>+Zusammenfassung!$G$31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Daten'!$C$6:$G$13,4,FALSE)))</f>
        <v>0</v>
      </c>
    </row>
    <row r="8" spans="1:20" s="155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297" t="s">
        <v>38</v>
      </c>
      <c r="E9" s="297"/>
      <c r="F9" s="297"/>
      <c r="G9" s="297"/>
      <c r="H9" s="298" t="s">
        <v>39</v>
      </c>
      <c r="I9" s="299"/>
      <c r="J9" s="300" t="s">
        <v>37</v>
      </c>
      <c r="K9" s="301"/>
      <c r="L9" s="301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57" t="s">
        <v>5</v>
      </c>
      <c r="E10" s="157" t="s">
        <v>12</v>
      </c>
      <c r="F10" s="157" t="s">
        <v>5</v>
      </c>
      <c r="G10" s="157" t="s">
        <v>12</v>
      </c>
      <c r="H10" s="158" t="s">
        <v>11</v>
      </c>
      <c r="I10" s="159" t="s">
        <v>10</v>
      </c>
      <c r="J10" s="160" t="s">
        <v>11</v>
      </c>
      <c r="K10" s="157" t="s">
        <v>10</v>
      </c>
      <c r="L10" s="302"/>
      <c r="M10" s="312"/>
      <c r="N10" s="313"/>
    </row>
    <row r="11" spans="1:20" x14ac:dyDescent="0.25">
      <c r="A11" s="14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2" t="e">
        <f>+IF($N$6=0,0,ROUNDDOWN(D11/$N$6,0)*$N$6+ROUNDDOWN(E11/$N$6,0)*$N$6)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64">
        <f>IFERROR((H11/$N$6),0)</f>
        <v>0</v>
      </c>
      <c r="K11" s="165" t="str">
        <f>IF(+I11/'allg. Daten'!$D$21=0,"",+I11/'allg. Daten'!$D$21)</f>
        <v/>
      </c>
      <c r="L11" s="166">
        <f>+IFERROR(J11+K11,MAX(J11,K11))</f>
        <v>0</v>
      </c>
      <c r="M11" s="135"/>
      <c r="N11" s="167" t="s">
        <v>3</v>
      </c>
    </row>
    <row r="12" spans="1:20" x14ac:dyDescent="0.25">
      <c r="A12" s="14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2" t="e">
        <f>+IF($N$6=0,0,ROUNDDOWN(D12/$N$6,0)*$N$6+ROUNDDOWN(E12/$N$6,0)*$N$6)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64">
        <f t="shared" ref="J12:J28" si="0">IFERROR((H12/$N$6),0)</f>
        <v>0</v>
      </c>
      <c r="K12" s="165" t="str">
        <f>IF(+I12/'allg. Daten'!$D$21=0,"",+I12/'allg. Daten'!$D$21)</f>
        <v/>
      </c>
      <c r="L12" s="166">
        <f t="shared" ref="L12:L28" si="1">+IFERROR(J12+K12,MAX(J12,K12))</f>
        <v>0</v>
      </c>
      <c r="M12" s="135"/>
      <c r="N12" s="167" t="s">
        <v>3</v>
      </c>
    </row>
    <row r="13" spans="1:20" x14ac:dyDescent="0.25">
      <c r="A13" s="14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2" t="e">
        <f t="shared" ref="H13:H28" si="2">+IF($N$6=0,0,ROUNDDOWN(D13/$N$6,0)*$N$6+ROUNDDOWN(E13/$N$6,0)*$N$6)</f>
        <v>#DIV/0!</v>
      </c>
      <c r="I13" s="163">
        <f>+ROUNDDOWN(F13/'allg. Daten'!$D$21,0)*'allg. Daten'!$D$21+ROUNDDOWN(G13/'allg. Daten'!$D$22,0)*'allg. Daten'!$D$22</f>
        <v>0</v>
      </c>
      <c r="J13" s="164">
        <f t="shared" si="0"/>
        <v>0</v>
      </c>
      <c r="K13" s="165" t="str">
        <f>IF(+I13/'allg. Daten'!$D$21=0,"",+I13/'allg. Daten'!$D$21)</f>
        <v/>
      </c>
      <c r="L13" s="166">
        <f t="shared" si="1"/>
        <v>0</v>
      </c>
      <c r="M13" s="135"/>
      <c r="N13" s="167" t="s">
        <v>3</v>
      </c>
    </row>
    <row r="14" spans="1:20" x14ac:dyDescent="0.25">
      <c r="A14" s="14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2" t="e">
        <f t="shared" si="2"/>
        <v>#DIV/0!</v>
      </c>
      <c r="I14" s="163">
        <f>+ROUNDDOWN(F14/'allg. Daten'!$D$21,0)*'allg. Daten'!$D$21+ROUNDDOWN(G14/'allg. Daten'!$D$22,0)*'allg. Daten'!$D$22</f>
        <v>0</v>
      </c>
      <c r="J14" s="164">
        <f t="shared" si="0"/>
        <v>0</v>
      </c>
      <c r="K14" s="165" t="str">
        <f>IF(+I14/'allg. Daten'!$D$21=0,"",+I14/'allg. Daten'!$D$21)</f>
        <v/>
      </c>
      <c r="L14" s="166">
        <f t="shared" si="1"/>
        <v>0</v>
      </c>
      <c r="M14" s="135"/>
      <c r="N14" s="167" t="s">
        <v>3</v>
      </c>
    </row>
    <row r="15" spans="1:20" x14ac:dyDescent="0.25">
      <c r="A15" s="14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2" t="e">
        <f t="shared" si="2"/>
        <v>#DIV/0!</v>
      </c>
      <c r="I15" s="163">
        <f>+ROUNDDOWN(F15/'allg. Daten'!$D$21,0)*'allg. Daten'!$D$21+ROUNDDOWN(G15/'allg. Daten'!$D$22,0)*'allg. Daten'!$D$22</f>
        <v>0</v>
      </c>
      <c r="J15" s="164">
        <f t="shared" si="0"/>
        <v>0</v>
      </c>
      <c r="K15" s="165" t="str">
        <f>IF(+I15/'allg. Daten'!$D$21=0,"",+I15/'allg. Daten'!$D$21)</f>
        <v/>
      </c>
      <c r="L15" s="166">
        <f t="shared" si="1"/>
        <v>0</v>
      </c>
      <c r="M15" s="135"/>
      <c r="N15" s="167" t="s">
        <v>3</v>
      </c>
    </row>
    <row r="16" spans="1:20" x14ac:dyDescent="0.25">
      <c r="A16" s="14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2" t="e">
        <f t="shared" si="2"/>
        <v>#DIV/0!</v>
      </c>
      <c r="I16" s="163">
        <f>+ROUNDDOWN(F16/'allg. Daten'!$D$21,0)*'allg. Daten'!$D$21+ROUNDDOWN(G16/'allg. Daten'!$D$22,0)*'allg. Daten'!$D$22</f>
        <v>0</v>
      </c>
      <c r="J16" s="164">
        <f t="shared" si="0"/>
        <v>0</v>
      </c>
      <c r="K16" s="165" t="str">
        <f>IF(+I16/'allg. Daten'!$D$21=0,"",+I16/'allg. Daten'!$D$21)</f>
        <v/>
      </c>
      <c r="L16" s="166">
        <f t="shared" si="1"/>
        <v>0</v>
      </c>
      <c r="M16" s="135"/>
      <c r="N16" s="167" t="s">
        <v>3</v>
      </c>
    </row>
    <row r="17" spans="1:17" x14ac:dyDescent="0.25">
      <c r="A17" s="14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2" t="e">
        <f t="shared" si="2"/>
        <v>#DIV/0!</v>
      </c>
      <c r="I17" s="163">
        <f>+ROUNDDOWN(F17/'allg. Daten'!$D$21,0)*'allg. Daten'!$D$21+ROUNDDOWN(G17/'allg. Daten'!$D$22,0)*'allg. Daten'!$D$22</f>
        <v>0</v>
      </c>
      <c r="J17" s="164">
        <f t="shared" si="0"/>
        <v>0</v>
      </c>
      <c r="K17" s="165" t="str">
        <f>IF(+I17/'allg. Daten'!$D$21=0,"",+I17/'allg. Daten'!$D$21)</f>
        <v/>
      </c>
      <c r="L17" s="166">
        <f t="shared" si="1"/>
        <v>0</v>
      </c>
      <c r="M17" s="135"/>
      <c r="N17" s="167" t="s">
        <v>3</v>
      </c>
    </row>
    <row r="18" spans="1:17" x14ac:dyDescent="0.25">
      <c r="A18" s="14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2" t="e">
        <f t="shared" si="2"/>
        <v>#DIV/0!</v>
      </c>
      <c r="I18" s="163">
        <f>+ROUNDDOWN(F18/'allg. Daten'!$D$21,0)*'allg. Daten'!$D$21+ROUNDDOWN(G18/'allg. Daten'!$D$22,0)*'allg. Daten'!$D$22</f>
        <v>0</v>
      </c>
      <c r="J18" s="164">
        <f t="shared" si="0"/>
        <v>0</v>
      </c>
      <c r="K18" s="165" t="str">
        <f>IF(+I18/'allg. Daten'!$D$21=0,"",+I18/'allg. Daten'!$D$21)</f>
        <v/>
      </c>
      <c r="L18" s="166">
        <f t="shared" si="1"/>
        <v>0</v>
      </c>
      <c r="M18" s="135"/>
      <c r="N18" s="167" t="s">
        <v>3</v>
      </c>
    </row>
    <row r="19" spans="1:17" x14ac:dyDescent="0.25">
      <c r="A19" s="14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2" t="e">
        <f t="shared" si="2"/>
        <v>#DIV/0!</v>
      </c>
      <c r="I19" s="163">
        <f>+ROUNDDOWN(F19/'allg. Daten'!$D$21,0)*'allg. Daten'!$D$21+ROUNDDOWN(G19/'allg. Daten'!$D$22,0)*'allg. Daten'!$D$22</f>
        <v>0</v>
      </c>
      <c r="J19" s="164">
        <f t="shared" si="0"/>
        <v>0</v>
      </c>
      <c r="K19" s="165" t="str">
        <f>IF(+I19/'allg. Daten'!$D$21=0,"",+I19/'allg. Daten'!$D$21)</f>
        <v/>
      </c>
      <c r="L19" s="166">
        <f t="shared" si="1"/>
        <v>0</v>
      </c>
      <c r="M19" s="135"/>
      <c r="N19" s="167" t="s">
        <v>3</v>
      </c>
    </row>
    <row r="20" spans="1:17" x14ac:dyDescent="0.25">
      <c r="A20" s="14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2" t="e">
        <f t="shared" si="2"/>
        <v>#DIV/0!</v>
      </c>
      <c r="I20" s="163">
        <f>+ROUNDDOWN(F20/'allg. Daten'!$D$21,0)*'allg. Daten'!$D$21+ROUNDDOWN(G20/'allg. Daten'!$D$22,0)*'allg. Daten'!$D$22</f>
        <v>0</v>
      </c>
      <c r="J20" s="164">
        <f t="shared" si="0"/>
        <v>0</v>
      </c>
      <c r="K20" s="165" t="str">
        <f>IF(+I20/'allg. Daten'!$D$21=0,"",+I20/'allg. Daten'!$D$21)</f>
        <v/>
      </c>
      <c r="L20" s="166">
        <f t="shared" si="1"/>
        <v>0</v>
      </c>
      <c r="M20" s="135"/>
      <c r="N20" s="167" t="s">
        <v>3</v>
      </c>
    </row>
    <row r="21" spans="1:17" x14ac:dyDescent="0.25">
      <c r="A21" s="14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2" t="e">
        <f t="shared" si="2"/>
        <v>#DIV/0!</v>
      </c>
      <c r="I21" s="163">
        <f>+ROUNDDOWN(F21/'allg. Daten'!$D$21,0)*'allg. Daten'!$D$21+ROUNDDOWN(G21/'allg. Daten'!$D$22,0)*'allg. Daten'!$D$22</f>
        <v>0</v>
      </c>
      <c r="J21" s="164">
        <f t="shared" si="0"/>
        <v>0</v>
      </c>
      <c r="K21" s="165" t="str">
        <f>IF(+I21/'allg. Daten'!$D$21=0,"",+I21/'allg. Daten'!$D$21)</f>
        <v/>
      </c>
      <c r="L21" s="166">
        <f t="shared" si="1"/>
        <v>0</v>
      </c>
      <c r="M21" s="135"/>
      <c r="N21" s="167" t="s">
        <v>3</v>
      </c>
    </row>
    <row r="22" spans="1:17" x14ac:dyDescent="0.25">
      <c r="A22" s="14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2" t="e">
        <f t="shared" si="2"/>
        <v>#DIV/0!</v>
      </c>
      <c r="I22" s="163">
        <f>+ROUNDDOWN(F22/'allg. Daten'!$D$21,0)*'allg. Daten'!$D$21+ROUNDDOWN(G22/'allg. Daten'!$D$22,0)*'allg. Daten'!$D$22</f>
        <v>0</v>
      </c>
      <c r="J22" s="164">
        <f t="shared" si="0"/>
        <v>0</v>
      </c>
      <c r="K22" s="165" t="str">
        <f>IF(+I22/'allg. Daten'!$D$21=0,"",+I22/'allg. Daten'!$D$21)</f>
        <v/>
      </c>
      <c r="L22" s="166">
        <f t="shared" si="1"/>
        <v>0</v>
      </c>
      <c r="M22" s="135"/>
      <c r="N22" s="167" t="s">
        <v>3</v>
      </c>
    </row>
    <row r="23" spans="1:17" x14ac:dyDescent="0.25">
      <c r="A23" s="14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2" t="e">
        <f t="shared" si="2"/>
        <v>#DIV/0!</v>
      </c>
      <c r="I23" s="163">
        <f>+ROUNDDOWN(F23/'allg. Daten'!$D$21,0)*'allg. Daten'!$D$21+ROUNDDOWN(G23/'allg. Daten'!$D$22,0)*'allg. Daten'!$D$22</f>
        <v>0</v>
      </c>
      <c r="J23" s="164">
        <f t="shared" si="0"/>
        <v>0</v>
      </c>
      <c r="K23" s="165" t="str">
        <f>IF(+I23/'allg. Daten'!$D$21=0,"",+I23/'allg. Daten'!$D$21)</f>
        <v/>
      </c>
      <c r="L23" s="166">
        <f t="shared" si="1"/>
        <v>0</v>
      </c>
      <c r="M23" s="135"/>
      <c r="N23" s="167" t="s">
        <v>3</v>
      </c>
    </row>
    <row r="24" spans="1:17" x14ac:dyDescent="0.25">
      <c r="A24" s="14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2" t="e">
        <f t="shared" si="2"/>
        <v>#DIV/0!</v>
      </c>
      <c r="I24" s="163">
        <f>+ROUNDDOWN(F24/'allg. Daten'!$D$21,0)*'allg. Daten'!$D$21+ROUNDDOWN(G24/'allg. Daten'!$D$22,0)*'allg. Daten'!$D$22</f>
        <v>0</v>
      </c>
      <c r="J24" s="164">
        <f t="shared" si="0"/>
        <v>0</v>
      </c>
      <c r="K24" s="165" t="str">
        <f>IF(+I24/'allg. Daten'!$D$21=0,"",+I24/'allg. Daten'!$D$21)</f>
        <v/>
      </c>
      <c r="L24" s="166">
        <f t="shared" si="1"/>
        <v>0</v>
      </c>
      <c r="M24" s="135"/>
      <c r="N24" s="167" t="s">
        <v>3</v>
      </c>
    </row>
    <row r="25" spans="1:17" x14ac:dyDescent="0.25">
      <c r="A25" s="14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2" t="e">
        <f t="shared" si="2"/>
        <v>#DIV/0!</v>
      </c>
      <c r="I25" s="163">
        <f>+ROUNDDOWN(F25/'allg. Daten'!$D$21,0)*'allg. Daten'!$D$21+ROUNDDOWN(G25/'allg. Daten'!$D$22,0)*'allg. Daten'!$D$22</f>
        <v>0</v>
      </c>
      <c r="J25" s="164">
        <f t="shared" si="0"/>
        <v>0</v>
      </c>
      <c r="K25" s="165" t="str">
        <f>IF(+I25/'allg. Daten'!$D$21=0,"",+I25/'allg. Daten'!$D$21)</f>
        <v/>
      </c>
      <c r="L25" s="166">
        <f t="shared" si="1"/>
        <v>0</v>
      </c>
      <c r="M25" s="135"/>
      <c r="N25" s="167" t="s">
        <v>3</v>
      </c>
    </row>
    <row r="26" spans="1:17" x14ac:dyDescent="0.25">
      <c r="A26" s="14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2" t="e">
        <f t="shared" si="2"/>
        <v>#DIV/0!</v>
      </c>
      <c r="I26" s="163">
        <f>+ROUNDDOWN(F26/'allg. Daten'!$D$21,0)*'allg. Daten'!$D$21+ROUNDDOWN(G26/'allg. Daten'!$D$22,0)*'allg. Daten'!$D$22</f>
        <v>0</v>
      </c>
      <c r="J26" s="164">
        <f t="shared" si="0"/>
        <v>0</v>
      </c>
      <c r="K26" s="165" t="str">
        <f>IF(+I26/'allg. Daten'!$D$21=0,"",+I26/'allg. Daten'!$D$21)</f>
        <v/>
      </c>
      <c r="L26" s="166">
        <f t="shared" si="1"/>
        <v>0</v>
      </c>
      <c r="M26" s="135"/>
      <c r="N26" s="167" t="s">
        <v>3</v>
      </c>
    </row>
    <row r="27" spans="1:17" x14ac:dyDescent="0.25">
      <c r="A27" s="14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2" t="e">
        <f t="shared" si="2"/>
        <v>#DIV/0!</v>
      </c>
      <c r="I27" s="163">
        <f>+ROUNDDOWN(F27/'allg. Daten'!$D$21,0)*'allg. Daten'!$D$21+ROUNDDOWN(G27/'allg. Daten'!$D$22,0)*'allg. Daten'!$D$22</f>
        <v>0</v>
      </c>
      <c r="J27" s="164">
        <f t="shared" si="0"/>
        <v>0</v>
      </c>
      <c r="K27" s="165" t="str">
        <f>IF(+I27/'allg. Daten'!$D$21=0,"",+I27/'allg. Daten'!$D$21)</f>
        <v/>
      </c>
      <c r="L27" s="166">
        <f t="shared" si="1"/>
        <v>0</v>
      </c>
      <c r="M27" s="135"/>
      <c r="N27" s="167" t="s">
        <v>3</v>
      </c>
    </row>
    <row r="28" spans="1:17" ht="15.75" thickBot="1" x14ac:dyDescent="0.3">
      <c r="A28" s="14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2" t="e">
        <f t="shared" si="2"/>
        <v>#DIV/0!</v>
      </c>
      <c r="I28" s="169">
        <f>+ROUNDDOWN(F28/'allg. Daten'!$D$21,0)*'allg. Daten'!$D$21+ROUNDDOWN(G28/'allg. Daten'!$D$22,0)*'allg. Daten'!$D$22</f>
        <v>0</v>
      </c>
      <c r="J28" s="164">
        <f t="shared" si="0"/>
        <v>0</v>
      </c>
      <c r="K28" s="165" t="str">
        <f>IF(+I28/'allg. Daten'!$D$21=0,"",+I28/'allg. Daten'!$D$21)</f>
        <v/>
      </c>
      <c r="L28" s="166">
        <f t="shared" si="1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4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71" t="s">
        <v>57</v>
      </c>
      <c r="D31" s="173"/>
      <c r="E31" s="173"/>
      <c r="F31" s="173"/>
      <c r="G31" s="173"/>
      <c r="H31" s="173"/>
      <c r="I31" s="173"/>
      <c r="J31" s="173"/>
      <c r="K31" s="173"/>
      <c r="L31" s="176">
        <f>+J29+K30</f>
        <v>0</v>
      </c>
      <c r="M31" s="176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Q32" s="178"/>
    </row>
    <row r="33" spans="3:15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</row>
    <row r="34" spans="3:15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</row>
    <row r="35" spans="3:15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</row>
    <row r="36" spans="3:15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</row>
    <row r="37" spans="3:15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</row>
    <row r="38" spans="3:15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</row>
    <row r="39" spans="3:15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</row>
    <row r="40" spans="3:15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</row>
    <row r="41" spans="3:15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</row>
    <row r="42" spans="3:15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</row>
    <row r="43" spans="3:15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</row>
    <row r="44" spans="3:15" s="155" customFormat="1" x14ac:dyDescent="0.25"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</row>
    <row r="45" spans="3:15" s="155" customFormat="1" x14ac:dyDescent="0.25"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3:15" s="155" customFormat="1" x14ac:dyDescent="0.25"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3:15" s="155" customFormat="1" x14ac:dyDescent="0.25"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3:15" s="155" customFormat="1" ht="7.5" customHeight="1" x14ac:dyDescent="0.25"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3:15" s="155" customFormat="1" x14ac:dyDescent="0.25"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3:15" s="155" customFormat="1" x14ac:dyDescent="0.25"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3:15" s="155" customFormat="1" x14ac:dyDescent="0.25"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3:15" s="155" customFormat="1" x14ac:dyDescent="0.25"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3:15" s="155" customFormat="1" ht="15.75" customHeight="1" x14ac:dyDescent="0.25"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3:15" s="155" customFormat="1" x14ac:dyDescent="0.25"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3:15" s="155" customFormat="1" x14ac:dyDescent="0.25"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3:15" s="155" customFormat="1" x14ac:dyDescent="0.25"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3:15" s="155" customFormat="1" x14ac:dyDescent="0.25"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3:15" s="155" customFormat="1" x14ac:dyDescent="0.25"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3:15" s="155" customFormat="1" x14ac:dyDescent="0.25"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3:15" s="155" customFormat="1" ht="15.75" customHeight="1" x14ac:dyDescent="0.25"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3:15" s="155" customFormat="1" x14ac:dyDescent="0.25"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</row>
    <row r="62" spans="3:15" x14ac:dyDescent="0.25"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</row>
  </sheetData>
  <sheetProtection algorithmName="SHA-512" hashValue="0XQMwWkHMK7N15+Ot59hCQ248a/1OhwR7uK7sCHGpdg4CBJk2h0wAOdjQs8QzrcB8shX7+4lq52bVy09J7UcLw==" saltValue="zNxUAOJEh5dfp/3rOSIIqQ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 J11:J28">
    <cfRule type="cellIs" dxfId="410" priority="21" operator="equal">
      <formula>0</formula>
    </cfRule>
  </conditionalFormatting>
  <conditionalFormatting sqref="K11:L28">
    <cfRule type="cellIs" dxfId="409" priority="20" operator="equal">
      <formula>0</formula>
    </cfRule>
  </conditionalFormatting>
  <conditionalFormatting sqref="D29:J30 D31:E31 J11:L28">
    <cfRule type="cellIs" dxfId="408" priority="19" operator="equal">
      <formula>0</formula>
    </cfRule>
  </conditionalFormatting>
  <conditionalFormatting sqref="I11">
    <cfRule type="cellIs" dxfId="407" priority="12" operator="equal">
      <formula>0</formula>
    </cfRule>
  </conditionalFormatting>
  <conditionalFormatting sqref="I11">
    <cfRule type="cellIs" dxfId="406" priority="11" operator="equal">
      <formula>0</formula>
    </cfRule>
  </conditionalFormatting>
  <conditionalFormatting sqref="H12:H28">
    <cfRule type="cellIs" dxfId="405" priority="18" operator="equal">
      <formula>0</formula>
    </cfRule>
  </conditionalFormatting>
  <conditionalFormatting sqref="H12:H28">
    <cfRule type="cellIs" dxfId="404" priority="17" operator="equal">
      <formula>0</formula>
    </cfRule>
  </conditionalFormatting>
  <conditionalFormatting sqref="H11:H28">
    <cfRule type="cellIs" dxfId="403" priority="14" operator="equal">
      <formula>0</formula>
    </cfRule>
  </conditionalFormatting>
  <conditionalFormatting sqref="H11:H28">
    <cfRule type="cellIs" dxfId="402" priority="13" operator="equal">
      <formula>0</formula>
    </cfRule>
  </conditionalFormatting>
  <conditionalFormatting sqref="I12:I28">
    <cfRule type="cellIs" dxfId="401" priority="16" operator="equal">
      <formula>0</formula>
    </cfRule>
  </conditionalFormatting>
  <conditionalFormatting sqref="I12:I28">
    <cfRule type="cellIs" dxfId="400" priority="15" operator="equal">
      <formula>0</formula>
    </cfRule>
  </conditionalFormatting>
  <conditionalFormatting sqref="K30 L31">
    <cfRule type="cellIs" dxfId="399" priority="10" operator="equal">
      <formula>0</formula>
    </cfRule>
  </conditionalFormatting>
  <conditionalFormatting sqref="K30 L31">
    <cfRule type="cellIs" dxfId="398" priority="9" operator="equal">
      <formula>0</formula>
    </cfRule>
  </conditionalFormatting>
  <conditionalFormatting sqref="M29">
    <cfRule type="cellIs" dxfId="397" priority="8" operator="equal">
      <formula>0</formula>
    </cfRule>
  </conditionalFormatting>
  <conditionalFormatting sqref="M29">
    <cfRule type="cellIs" dxfId="396" priority="7" operator="equal">
      <formula>0</formula>
    </cfRule>
  </conditionalFormatting>
  <conditionalFormatting sqref="M31">
    <cfRule type="cellIs" dxfId="395" priority="6" operator="equal">
      <formula>0</formula>
    </cfRule>
  </conditionalFormatting>
  <conditionalFormatting sqref="M31">
    <cfRule type="cellIs" dxfId="394" priority="5" operator="equal">
      <formula>0</formula>
    </cfRule>
  </conditionalFormatting>
  <conditionalFormatting sqref="C11:C28">
    <cfRule type="expression" dxfId="393" priority="4">
      <formula>AND($L$5&gt;10000,$A11="Ferien")</formula>
    </cfRule>
  </conditionalFormatting>
  <conditionalFormatting sqref="F31:K31">
    <cfRule type="cellIs" dxfId="392" priority="3" operator="equal">
      <formula>0</formula>
    </cfRule>
  </conditionalFormatting>
  <conditionalFormatting sqref="D11:N28">
    <cfRule type="expression" dxfId="391" priority="2" stopIfTrue="1">
      <formula>AND($L$5&gt;10000,$A11="Ferien")</formula>
    </cfRule>
  </conditionalFormatting>
  <conditionalFormatting sqref="D11:M28">
    <cfRule type="expression" dxfId="390" priority="1" stopIfTrue="1">
      <formula>AND($L$5&gt;10000,$A11="Ferien")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4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7"/>
  <dimension ref="A1:T62"/>
  <sheetViews>
    <sheetView view="pageLayout" topLeftCell="C31" zoomScaleNormal="70" workbookViewId="0">
      <selection activeCell="O27" sqref="O27"/>
    </sheetView>
  </sheetViews>
  <sheetFormatPr baseColWidth="10" defaultColWidth="11.42578125" defaultRowHeight="15" x14ac:dyDescent="0.25"/>
  <cols>
    <col min="1" max="1" width="6" style="149" hidden="1" customWidth="1"/>
    <col min="2" max="2" width="29.85546875" style="149" hidden="1" customWidth="1"/>
    <col min="3" max="3" width="11.42578125" style="149"/>
    <col min="4" max="7" width="8.140625" style="149" customWidth="1"/>
    <col min="8" max="9" width="9.85546875" style="149" hidden="1" customWidth="1"/>
    <col min="10" max="10" width="7.5703125" style="149" customWidth="1"/>
    <col min="11" max="12" width="8.42578125" style="149" customWidth="1"/>
    <col min="13" max="13" width="13.140625" style="149" customWidth="1"/>
    <col min="14" max="14" width="9" style="149" customWidth="1"/>
    <col min="15" max="17" width="11.42578125" style="149"/>
    <col min="18" max="18" width="11.5703125" style="149" customWidth="1"/>
    <col min="19" max="19" width="11.42578125" style="149"/>
    <col min="20" max="20" width="2.85546875" style="149" bestFit="1" customWidth="1"/>
    <col min="21" max="21" width="7" style="149" customWidth="1"/>
    <col min="22" max="16384" width="11.42578125" style="14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54"/>
      <c r="P1" s="154"/>
      <c r="Q1" s="154"/>
      <c r="R1" s="154"/>
      <c r="S1" s="154"/>
      <c r="T1" s="154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137"/>
      <c r="Q2" s="137"/>
      <c r="R2" s="137"/>
      <c r="S2" s="137"/>
      <c r="T2" s="137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+Zusammenfassung!$C$32</f>
        <v>0</v>
      </c>
      <c r="E5" s="292"/>
      <c r="F5" s="292"/>
      <c r="G5" s="292"/>
      <c r="H5" s="292"/>
      <c r="I5" s="292"/>
      <c r="J5" s="292"/>
      <c r="K5" s="292"/>
      <c r="L5" s="304">
        <f>+Zusammenfassung!$B$32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+Zusammenfassung!$D$32&amp;"; "&amp;+Zusammenfassung!$E$32&amp;" "&amp;+Zusammenfassung!$F$32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IF(+Zusammenfassung!$Q$32="Schule eintragen",0,+Zusammenfassung!$Q$32)</f>
        <v>0</v>
      </c>
    </row>
    <row r="7" spans="1:20" ht="23.45" customHeight="1" thickBot="1" x14ac:dyDescent="0.3">
      <c r="B7" s="150"/>
      <c r="C7" s="57" t="s">
        <v>49</v>
      </c>
      <c r="D7" s="293">
        <f>+Zusammenfassung!$G$32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Daten'!$C$6:$G$13,4,FALSE)))</f>
        <v>0</v>
      </c>
    </row>
    <row r="8" spans="1:20" s="155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297" t="s">
        <v>38</v>
      </c>
      <c r="E9" s="297"/>
      <c r="F9" s="297"/>
      <c r="G9" s="297"/>
      <c r="H9" s="298" t="s">
        <v>39</v>
      </c>
      <c r="I9" s="299"/>
      <c r="J9" s="300" t="s">
        <v>37</v>
      </c>
      <c r="K9" s="301"/>
      <c r="L9" s="301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57" t="s">
        <v>5</v>
      </c>
      <c r="E10" s="157" t="s">
        <v>12</v>
      </c>
      <c r="F10" s="157" t="s">
        <v>5</v>
      </c>
      <c r="G10" s="157" t="s">
        <v>12</v>
      </c>
      <c r="H10" s="158" t="s">
        <v>11</v>
      </c>
      <c r="I10" s="159" t="s">
        <v>10</v>
      </c>
      <c r="J10" s="160" t="s">
        <v>11</v>
      </c>
      <c r="K10" s="157" t="s">
        <v>10</v>
      </c>
      <c r="L10" s="302"/>
      <c r="M10" s="312"/>
      <c r="N10" s="313"/>
    </row>
    <row r="11" spans="1:20" x14ac:dyDescent="0.25">
      <c r="A11" s="14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2" t="e">
        <f>+IF($N$6=0,0,ROUNDDOWN(D11/$N$6,0)*$N$6+ROUNDDOWN(E11/$N$6,0)*$N$6)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64">
        <f>IFERROR((H11/$N$6),0)</f>
        <v>0</v>
      </c>
      <c r="K11" s="165" t="str">
        <f>IF(+I11/'allg. Daten'!$D$21=0,"",+I11/'allg. Daten'!$D$21)</f>
        <v/>
      </c>
      <c r="L11" s="166">
        <f>+IFERROR(J11+K11,MAX(J11,K11))</f>
        <v>0</v>
      </c>
      <c r="M11" s="135"/>
      <c r="N11" s="167" t="s">
        <v>3</v>
      </c>
    </row>
    <row r="12" spans="1:20" x14ac:dyDescent="0.25">
      <c r="A12" s="14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2" t="e">
        <f>+IF($N$6=0,0,ROUNDDOWN(D12/$N$6,0)*$N$6+ROUNDDOWN(E12/$N$6,0)*$N$6)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64">
        <f t="shared" ref="J12:J28" si="0">IFERROR((H12/$N$6),0)</f>
        <v>0</v>
      </c>
      <c r="K12" s="165" t="str">
        <f>IF(+I12/'allg. Daten'!$D$21=0,"",+I12/'allg. Daten'!$D$21)</f>
        <v/>
      </c>
      <c r="L12" s="166">
        <f t="shared" ref="L12:L28" si="1">+IFERROR(J12+K12,MAX(J12,K12))</f>
        <v>0</v>
      </c>
      <c r="M12" s="135"/>
      <c r="N12" s="167" t="s">
        <v>3</v>
      </c>
    </row>
    <row r="13" spans="1:20" x14ac:dyDescent="0.25">
      <c r="A13" s="14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2" t="e">
        <f t="shared" ref="H13:H28" si="2">+IF($N$6=0,0,ROUNDDOWN(D13/$N$6,0)*$N$6+ROUNDDOWN(E13/$N$6,0)*$N$6)</f>
        <v>#DIV/0!</v>
      </c>
      <c r="I13" s="163">
        <f>+ROUNDDOWN(F13/'allg. Daten'!$D$21,0)*'allg. Daten'!$D$21+ROUNDDOWN(G13/'allg. Daten'!$D$22,0)*'allg. Daten'!$D$22</f>
        <v>0</v>
      </c>
      <c r="J13" s="164">
        <f t="shared" si="0"/>
        <v>0</v>
      </c>
      <c r="K13" s="165" t="str">
        <f>IF(+I13/'allg. Daten'!$D$21=0,"",+I13/'allg. Daten'!$D$21)</f>
        <v/>
      </c>
      <c r="L13" s="166">
        <f t="shared" si="1"/>
        <v>0</v>
      </c>
      <c r="M13" s="135"/>
      <c r="N13" s="167" t="s">
        <v>3</v>
      </c>
    </row>
    <row r="14" spans="1:20" x14ac:dyDescent="0.25">
      <c r="A14" s="14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2" t="e">
        <f t="shared" si="2"/>
        <v>#DIV/0!</v>
      </c>
      <c r="I14" s="163">
        <f>+ROUNDDOWN(F14/'allg. Daten'!$D$21,0)*'allg. Daten'!$D$21+ROUNDDOWN(G14/'allg. Daten'!$D$22,0)*'allg. Daten'!$D$22</f>
        <v>0</v>
      </c>
      <c r="J14" s="164">
        <f t="shared" si="0"/>
        <v>0</v>
      </c>
      <c r="K14" s="165" t="str">
        <f>IF(+I14/'allg. Daten'!$D$21=0,"",+I14/'allg. Daten'!$D$21)</f>
        <v/>
      </c>
      <c r="L14" s="166">
        <f t="shared" si="1"/>
        <v>0</v>
      </c>
      <c r="M14" s="135"/>
      <c r="N14" s="167" t="s">
        <v>3</v>
      </c>
    </row>
    <row r="15" spans="1:20" x14ac:dyDescent="0.25">
      <c r="A15" s="14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2" t="e">
        <f t="shared" si="2"/>
        <v>#DIV/0!</v>
      </c>
      <c r="I15" s="163">
        <f>+ROUNDDOWN(F15/'allg. Daten'!$D$21,0)*'allg. Daten'!$D$21+ROUNDDOWN(G15/'allg. Daten'!$D$22,0)*'allg. Daten'!$D$22</f>
        <v>0</v>
      </c>
      <c r="J15" s="164">
        <f t="shared" si="0"/>
        <v>0</v>
      </c>
      <c r="K15" s="165" t="str">
        <f>IF(+I15/'allg. Daten'!$D$21=0,"",+I15/'allg. Daten'!$D$21)</f>
        <v/>
      </c>
      <c r="L15" s="166">
        <f t="shared" si="1"/>
        <v>0</v>
      </c>
      <c r="M15" s="135"/>
      <c r="N15" s="167" t="s">
        <v>3</v>
      </c>
    </row>
    <row r="16" spans="1:20" x14ac:dyDescent="0.25">
      <c r="A16" s="14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2" t="e">
        <f t="shared" si="2"/>
        <v>#DIV/0!</v>
      </c>
      <c r="I16" s="163">
        <f>+ROUNDDOWN(F16/'allg. Daten'!$D$21,0)*'allg. Daten'!$D$21+ROUNDDOWN(G16/'allg. Daten'!$D$22,0)*'allg. Daten'!$D$22</f>
        <v>0</v>
      </c>
      <c r="J16" s="164">
        <f t="shared" si="0"/>
        <v>0</v>
      </c>
      <c r="K16" s="165" t="str">
        <f>IF(+I16/'allg. Daten'!$D$21=0,"",+I16/'allg. Daten'!$D$21)</f>
        <v/>
      </c>
      <c r="L16" s="166">
        <f t="shared" si="1"/>
        <v>0</v>
      </c>
      <c r="M16" s="135"/>
      <c r="N16" s="167" t="s">
        <v>3</v>
      </c>
    </row>
    <row r="17" spans="1:17" x14ac:dyDescent="0.25">
      <c r="A17" s="14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2" t="e">
        <f t="shared" si="2"/>
        <v>#DIV/0!</v>
      </c>
      <c r="I17" s="163">
        <f>+ROUNDDOWN(F17/'allg. Daten'!$D$21,0)*'allg. Daten'!$D$21+ROUNDDOWN(G17/'allg. Daten'!$D$22,0)*'allg. Daten'!$D$22</f>
        <v>0</v>
      </c>
      <c r="J17" s="164">
        <f t="shared" si="0"/>
        <v>0</v>
      </c>
      <c r="K17" s="165" t="str">
        <f>IF(+I17/'allg. Daten'!$D$21=0,"",+I17/'allg. Daten'!$D$21)</f>
        <v/>
      </c>
      <c r="L17" s="166">
        <f t="shared" si="1"/>
        <v>0</v>
      </c>
      <c r="M17" s="135"/>
      <c r="N17" s="167" t="s">
        <v>3</v>
      </c>
    </row>
    <row r="18" spans="1:17" x14ac:dyDescent="0.25">
      <c r="A18" s="14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2" t="e">
        <f t="shared" si="2"/>
        <v>#DIV/0!</v>
      </c>
      <c r="I18" s="163">
        <f>+ROUNDDOWN(F18/'allg. Daten'!$D$21,0)*'allg. Daten'!$D$21+ROUNDDOWN(G18/'allg. Daten'!$D$22,0)*'allg. Daten'!$D$22</f>
        <v>0</v>
      </c>
      <c r="J18" s="164">
        <f t="shared" si="0"/>
        <v>0</v>
      </c>
      <c r="K18" s="165" t="str">
        <f>IF(+I18/'allg. Daten'!$D$21=0,"",+I18/'allg. Daten'!$D$21)</f>
        <v/>
      </c>
      <c r="L18" s="166">
        <f t="shared" si="1"/>
        <v>0</v>
      </c>
      <c r="M18" s="135"/>
      <c r="N18" s="167" t="s">
        <v>3</v>
      </c>
    </row>
    <row r="19" spans="1:17" x14ac:dyDescent="0.25">
      <c r="A19" s="14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2" t="e">
        <f t="shared" si="2"/>
        <v>#DIV/0!</v>
      </c>
      <c r="I19" s="163">
        <f>+ROUNDDOWN(F19/'allg. Daten'!$D$21,0)*'allg. Daten'!$D$21+ROUNDDOWN(G19/'allg. Daten'!$D$22,0)*'allg. Daten'!$D$22</f>
        <v>0</v>
      </c>
      <c r="J19" s="164">
        <f t="shared" si="0"/>
        <v>0</v>
      </c>
      <c r="K19" s="165" t="str">
        <f>IF(+I19/'allg. Daten'!$D$21=0,"",+I19/'allg. Daten'!$D$21)</f>
        <v/>
      </c>
      <c r="L19" s="166">
        <f t="shared" si="1"/>
        <v>0</v>
      </c>
      <c r="M19" s="135"/>
      <c r="N19" s="167" t="s">
        <v>3</v>
      </c>
    </row>
    <row r="20" spans="1:17" x14ac:dyDescent="0.25">
      <c r="A20" s="14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2" t="e">
        <f t="shared" si="2"/>
        <v>#DIV/0!</v>
      </c>
      <c r="I20" s="163">
        <f>+ROUNDDOWN(F20/'allg. Daten'!$D$21,0)*'allg. Daten'!$D$21+ROUNDDOWN(G20/'allg. Daten'!$D$22,0)*'allg. Daten'!$D$22</f>
        <v>0</v>
      </c>
      <c r="J20" s="164">
        <f t="shared" si="0"/>
        <v>0</v>
      </c>
      <c r="K20" s="165" t="str">
        <f>IF(+I20/'allg. Daten'!$D$21=0,"",+I20/'allg. Daten'!$D$21)</f>
        <v/>
      </c>
      <c r="L20" s="166">
        <f t="shared" si="1"/>
        <v>0</v>
      </c>
      <c r="M20" s="135"/>
      <c r="N20" s="167" t="s">
        <v>3</v>
      </c>
    </row>
    <row r="21" spans="1:17" x14ac:dyDescent="0.25">
      <c r="A21" s="14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2" t="e">
        <f t="shared" si="2"/>
        <v>#DIV/0!</v>
      </c>
      <c r="I21" s="163">
        <f>+ROUNDDOWN(F21/'allg. Daten'!$D$21,0)*'allg. Daten'!$D$21+ROUNDDOWN(G21/'allg. Daten'!$D$22,0)*'allg. Daten'!$D$22</f>
        <v>0</v>
      </c>
      <c r="J21" s="164">
        <f t="shared" si="0"/>
        <v>0</v>
      </c>
      <c r="K21" s="165" t="str">
        <f>IF(+I21/'allg. Daten'!$D$21=0,"",+I21/'allg. Daten'!$D$21)</f>
        <v/>
      </c>
      <c r="L21" s="166">
        <f t="shared" si="1"/>
        <v>0</v>
      </c>
      <c r="M21" s="135"/>
      <c r="N21" s="167" t="s">
        <v>3</v>
      </c>
    </row>
    <row r="22" spans="1:17" x14ac:dyDescent="0.25">
      <c r="A22" s="14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2" t="e">
        <f t="shared" si="2"/>
        <v>#DIV/0!</v>
      </c>
      <c r="I22" s="163">
        <f>+ROUNDDOWN(F22/'allg. Daten'!$D$21,0)*'allg. Daten'!$D$21+ROUNDDOWN(G22/'allg. Daten'!$D$22,0)*'allg. Daten'!$D$22</f>
        <v>0</v>
      </c>
      <c r="J22" s="164">
        <f t="shared" si="0"/>
        <v>0</v>
      </c>
      <c r="K22" s="165" t="str">
        <f>IF(+I22/'allg. Daten'!$D$21=0,"",+I22/'allg. Daten'!$D$21)</f>
        <v/>
      </c>
      <c r="L22" s="166">
        <f t="shared" si="1"/>
        <v>0</v>
      </c>
      <c r="M22" s="135"/>
      <c r="N22" s="167" t="s">
        <v>3</v>
      </c>
    </row>
    <row r="23" spans="1:17" x14ac:dyDescent="0.25">
      <c r="A23" s="14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2" t="e">
        <f t="shared" si="2"/>
        <v>#DIV/0!</v>
      </c>
      <c r="I23" s="163">
        <f>+ROUNDDOWN(F23/'allg. Daten'!$D$21,0)*'allg. Daten'!$D$21+ROUNDDOWN(G23/'allg. Daten'!$D$22,0)*'allg. Daten'!$D$22</f>
        <v>0</v>
      </c>
      <c r="J23" s="164">
        <f t="shared" si="0"/>
        <v>0</v>
      </c>
      <c r="K23" s="165" t="str">
        <f>IF(+I23/'allg. Daten'!$D$21=0,"",+I23/'allg. Daten'!$D$21)</f>
        <v/>
      </c>
      <c r="L23" s="166">
        <f t="shared" si="1"/>
        <v>0</v>
      </c>
      <c r="M23" s="135"/>
      <c r="N23" s="167" t="s">
        <v>3</v>
      </c>
    </row>
    <row r="24" spans="1:17" x14ac:dyDescent="0.25">
      <c r="A24" s="14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2" t="e">
        <f t="shared" si="2"/>
        <v>#DIV/0!</v>
      </c>
      <c r="I24" s="163">
        <f>+ROUNDDOWN(F24/'allg. Daten'!$D$21,0)*'allg. Daten'!$D$21+ROUNDDOWN(G24/'allg. Daten'!$D$22,0)*'allg. Daten'!$D$22</f>
        <v>0</v>
      </c>
      <c r="J24" s="164">
        <f t="shared" si="0"/>
        <v>0</v>
      </c>
      <c r="K24" s="165" t="str">
        <f>IF(+I24/'allg. Daten'!$D$21=0,"",+I24/'allg. Daten'!$D$21)</f>
        <v/>
      </c>
      <c r="L24" s="166">
        <f t="shared" si="1"/>
        <v>0</v>
      </c>
      <c r="M24" s="135"/>
      <c r="N24" s="167" t="s">
        <v>3</v>
      </c>
    </row>
    <row r="25" spans="1:17" x14ac:dyDescent="0.25">
      <c r="A25" s="14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2" t="e">
        <f t="shared" si="2"/>
        <v>#DIV/0!</v>
      </c>
      <c r="I25" s="163">
        <f>+ROUNDDOWN(F25/'allg. Daten'!$D$21,0)*'allg. Daten'!$D$21+ROUNDDOWN(G25/'allg. Daten'!$D$22,0)*'allg. Daten'!$D$22</f>
        <v>0</v>
      </c>
      <c r="J25" s="164">
        <f t="shared" si="0"/>
        <v>0</v>
      </c>
      <c r="K25" s="165" t="str">
        <f>IF(+I25/'allg. Daten'!$D$21=0,"",+I25/'allg. Daten'!$D$21)</f>
        <v/>
      </c>
      <c r="L25" s="166">
        <f t="shared" si="1"/>
        <v>0</v>
      </c>
      <c r="M25" s="135"/>
      <c r="N25" s="167" t="s">
        <v>3</v>
      </c>
    </row>
    <row r="26" spans="1:17" x14ac:dyDescent="0.25">
      <c r="A26" s="14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2" t="e">
        <f t="shared" si="2"/>
        <v>#DIV/0!</v>
      </c>
      <c r="I26" s="163">
        <f>+ROUNDDOWN(F26/'allg. Daten'!$D$21,0)*'allg. Daten'!$D$21+ROUNDDOWN(G26/'allg. Daten'!$D$22,0)*'allg. Daten'!$D$22</f>
        <v>0</v>
      </c>
      <c r="J26" s="164">
        <f t="shared" si="0"/>
        <v>0</v>
      </c>
      <c r="K26" s="165" t="str">
        <f>IF(+I26/'allg. Daten'!$D$21=0,"",+I26/'allg. Daten'!$D$21)</f>
        <v/>
      </c>
      <c r="L26" s="166">
        <f t="shared" si="1"/>
        <v>0</v>
      </c>
      <c r="M26" s="135"/>
      <c r="N26" s="167" t="s">
        <v>3</v>
      </c>
    </row>
    <row r="27" spans="1:17" x14ac:dyDescent="0.25">
      <c r="A27" s="14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2" t="e">
        <f t="shared" si="2"/>
        <v>#DIV/0!</v>
      </c>
      <c r="I27" s="163">
        <f>+ROUNDDOWN(F27/'allg. Daten'!$D$21,0)*'allg. Daten'!$D$21+ROUNDDOWN(G27/'allg. Daten'!$D$22,0)*'allg. Daten'!$D$22</f>
        <v>0</v>
      </c>
      <c r="J27" s="164">
        <f t="shared" si="0"/>
        <v>0</v>
      </c>
      <c r="K27" s="165" t="str">
        <f>IF(+I27/'allg. Daten'!$D$21=0,"",+I27/'allg. Daten'!$D$21)</f>
        <v/>
      </c>
      <c r="L27" s="166">
        <f t="shared" si="1"/>
        <v>0</v>
      </c>
      <c r="M27" s="135"/>
      <c r="N27" s="167" t="s">
        <v>3</v>
      </c>
    </row>
    <row r="28" spans="1:17" ht="15.75" thickBot="1" x14ac:dyDescent="0.3">
      <c r="A28" s="14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2" t="e">
        <f t="shared" si="2"/>
        <v>#DIV/0!</v>
      </c>
      <c r="I28" s="169">
        <f>+ROUNDDOWN(F28/'allg. Daten'!$D$21,0)*'allg. Daten'!$D$21+ROUNDDOWN(G28/'allg. Daten'!$D$22,0)*'allg. Daten'!$D$22</f>
        <v>0</v>
      </c>
      <c r="J28" s="164">
        <f t="shared" si="0"/>
        <v>0</v>
      </c>
      <c r="K28" s="165" t="str">
        <f>IF(+I28/'allg. Daten'!$D$21=0,"",+I28/'allg. Daten'!$D$21)</f>
        <v/>
      </c>
      <c r="L28" s="166">
        <f t="shared" si="1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4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71" t="s">
        <v>57</v>
      </c>
      <c r="D31" s="173"/>
      <c r="E31" s="173"/>
      <c r="F31" s="173"/>
      <c r="G31" s="173"/>
      <c r="H31" s="173"/>
      <c r="I31" s="173"/>
      <c r="J31" s="173"/>
      <c r="K31" s="173"/>
      <c r="L31" s="176">
        <f>+J29+K30</f>
        <v>0</v>
      </c>
      <c r="M31" s="176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Q32" s="178"/>
    </row>
    <row r="33" spans="3:15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</row>
    <row r="34" spans="3:15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</row>
    <row r="35" spans="3:15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</row>
    <row r="36" spans="3:15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</row>
    <row r="37" spans="3:15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</row>
    <row r="38" spans="3:15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</row>
    <row r="39" spans="3:15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</row>
    <row r="40" spans="3:15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</row>
    <row r="41" spans="3:15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</row>
    <row r="42" spans="3:15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</row>
    <row r="43" spans="3:15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</row>
    <row r="44" spans="3:15" s="155" customFormat="1" x14ac:dyDescent="0.25"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</row>
    <row r="45" spans="3:15" s="155" customFormat="1" x14ac:dyDescent="0.25"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3:15" s="155" customFormat="1" x14ac:dyDescent="0.25"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3:15" s="155" customFormat="1" x14ac:dyDescent="0.25"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3:15" s="155" customFormat="1" ht="7.5" customHeight="1" x14ac:dyDescent="0.25"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3:15" s="155" customFormat="1" x14ac:dyDescent="0.25"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3:15" s="155" customFormat="1" x14ac:dyDescent="0.25"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3:15" s="155" customFormat="1" x14ac:dyDescent="0.25"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3:15" s="155" customFormat="1" x14ac:dyDescent="0.25"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3:15" s="155" customFormat="1" ht="15.75" customHeight="1" x14ac:dyDescent="0.25"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3:15" s="155" customFormat="1" x14ac:dyDescent="0.25"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3:15" s="155" customFormat="1" x14ac:dyDescent="0.25"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3:15" s="155" customFormat="1" x14ac:dyDescent="0.25"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3:15" s="155" customFormat="1" x14ac:dyDescent="0.25"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3:15" s="155" customFormat="1" x14ac:dyDescent="0.25"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3:15" s="155" customFormat="1" x14ac:dyDescent="0.25"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3:15" s="155" customFormat="1" ht="15.75" customHeight="1" x14ac:dyDescent="0.25"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3:15" s="155" customFormat="1" x14ac:dyDescent="0.25"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</row>
    <row r="62" spans="3:15" x14ac:dyDescent="0.25"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</row>
  </sheetData>
  <sheetProtection algorithmName="SHA-512" hashValue="KuqCsuBPdkGT5Amcn7+yov2dVMssEDA+Cbs6CF9QDYlomKcRHcIj/fBljlyQZMHwfD7cEF8STGD5HKw19Jr1yA==" saltValue="y37upDyc8H7KtvDMAyiVNg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 J11:J28">
    <cfRule type="cellIs" dxfId="389" priority="21" operator="equal">
      <formula>0</formula>
    </cfRule>
  </conditionalFormatting>
  <conditionalFormatting sqref="K11:L28">
    <cfRule type="cellIs" dxfId="388" priority="20" operator="equal">
      <formula>0</formula>
    </cfRule>
  </conditionalFormatting>
  <conditionalFormatting sqref="D29:J30 D31:E31 J11:L28">
    <cfRule type="cellIs" dxfId="387" priority="19" operator="equal">
      <formula>0</formula>
    </cfRule>
  </conditionalFormatting>
  <conditionalFormatting sqref="I11">
    <cfRule type="cellIs" dxfId="386" priority="12" operator="equal">
      <formula>0</formula>
    </cfRule>
  </conditionalFormatting>
  <conditionalFormatting sqref="I11">
    <cfRule type="cellIs" dxfId="385" priority="11" operator="equal">
      <formula>0</formula>
    </cfRule>
  </conditionalFormatting>
  <conditionalFormatting sqref="H12:H28">
    <cfRule type="cellIs" dxfId="384" priority="18" operator="equal">
      <formula>0</formula>
    </cfRule>
  </conditionalFormatting>
  <conditionalFormatting sqref="H12:H28">
    <cfRule type="cellIs" dxfId="383" priority="17" operator="equal">
      <formula>0</formula>
    </cfRule>
  </conditionalFormatting>
  <conditionalFormatting sqref="H11:H28">
    <cfRule type="cellIs" dxfId="382" priority="14" operator="equal">
      <formula>0</formula>
    </cfRule>
  </conditionalFormatting>
  <conditionalFormatting sqref="H11:H28">
    <cfRule type="cellIs" dxfId="381" priority="13" operator="equal">
      <formula>0</formula>
    </cfRule>
  </conditionalFormatting>
  <conditionalFormatting sqref="I12:I28">
    <cfRule type="cellIs" dxfId="380" priority="16" operator="equal">
      <formula>0</formula>
    </cfRule>
  </conditionalFormatting>
  <conditionalFormatting sqref="I12:I28">
    <cfRule type="cellIs" dxfId="379" priority="15" operator="equal">
      <formula>0</formula>
    </cfRule>
  </conditionalFormatting>
  <conditionalFormatting sqref="K30 L31">
    <cfRule type="cellIs" dxfId="378" priority="10" operator="equal">
      <formula>0</formula>
    </cfRule>
  </conditionalFormatting>
  <conditionalFormatting sqref="K30 L31">
    <cfRule type="cellIs" dxfId="377" priority="9" operator="equal">
      <formula>0</formula>
    </cfRule>
  </conditionalFormatting>
  <conditionalFormatting sqref="M29">
    <cfRule type="cellIs" dxfId="376" priority="8" operator="equal">
      <formula>0</formula>
    </cfRule>
  </conditionalFormatting>
  <conditionalFormatting sqref="M29">
    <cfRule type="cellIs" dxfId="375" priority="7" operator="equal">
      <formula>0</formula>
    </cfRule>
  </conditionalFormatting>
  <conditionalFormatting sqref="M31">
    <cfRule type="cellIs" dxfId="374" priority="6" operator="equal">
      <formula>0</formula>
    </cfRule>
  </conditionalFormatting>
  <conditionalFormatting sqref="M31">
    <cfRule type="cellIs" dxfId="373" priority="5" operator="equal">
      <formula>0</formula>
    </cfRule>
  </conditionalFormatting>
  <conditionalFormatting sqref="C11:C28">
    <cfRule type="expression" dxfId="372" priority="4">
      <formula>AND($L$5&gt;10000,$A11="Ferien")</formula>
    </cfRule>
  </conditionalFormatting>
  <conditionalFormatting sqref="F31:K31">
    <cfRule type="cellIs" dxfId="371" priority="3" operator="equal">
      <formula>0</formula>
    </cfRule>
  </conditionalFormatting>
  <conditionalFormatting sqref="D11:N28">
    <cfRule type="expression" dxfId="370" priority="2" stopIfTrue="1">
      <formula>AND($L$5&gt;10000,$A11="Ferien")</formula>
    </cfRule>
  </conditionalFormatting>
  <conditionalFormatting sqref="D11:M28">
    <cfRule type="expression" dxfId="369" priority="1" stopIfTrue="1">
      <formula>AND($L$5&gt;10000,$A11="Ferien")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43</xdr:row>
                    <xdr:rowOff>142875</xdr:rowOff>
                  </from>
                  <to>
                    <xdr:col>2</xdr:col>
                    <xdr:colOff>457200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8"/>
  <dimension ref="A1:T69"/>
  <sheetViews>
    <sheetView view="pageLayout" topLeftCell="C19" zoomScaleNormal="100" workbookViewId="0">
      <selection activeCell="O27" sqref="O27"/>
    </sheetView>
  </sheetViews>
  <sheetFormatPr baseColWidth="10" defaultColWidth="10.85546875" defaultRowHeight="15" x14ac:dyDescent="0.25"/>
  <cols>
    <col min="1" max="1" width="6" style="179" hidden="1" customWidth="1"/>
    <col min="2" max="2" width="29.85546875" style="149" hidden="1" customWidth="1"/>
    <col min="3" max="3" width="10.85546875" style="179"/>
    <col min="4" max="7" width="8.140625" style="179" customWidth="1"/>
    <col min="8" max="9" width="9.85546875" style="179" hidden="1" customWidth="1"/>
    <col min="10" max="10" width="7.5703125" style="179" customWidth="1"/>
    <col min="11" max="12" width="8.42578125" style="179" customWidth="1"/>
    <col min="13" max="13" width="13.140625" style="179" customWidth="1"/>
    <col min="14" max="14" width="9" style="179" customWidth="1"/>
    <col min="15" max="17" width="10.85546875" style="179"/>
    <col min="18" max="18" width="11.5703125" style="179" customWidth="1"/>
    <col min="19" max="19" width="10.85546875" style="179"/>
    <col min="20" max="20" width="2.85546875" style="179" bestFit="1" customWidth="1"/>
    <col min="21" max="21" width="7" style="179" customWidth="1"/>
    <col min="22" max="16384" width="10.85546875" style="17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80"/>
      <c r="P1" s="180"/>
      <c r="Q1" s="180"/>
      <c r="R1" s="180"/>
      <c r="S1" s="180"/>
      <c r="T1" s="180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2"/>
      <c r="Q2" s="2"/>
      <c r="R2" s="2"/>
      <c r="S2" s="2"/>
      <c r="T2" s="2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+Zusammenfassung!$C$33</f>
        <v>0</v>
      </c>
      <c r="E5" s="292"/>
      <c r="F5" s="292"/>
      <c r="G5" s="292"/>
      <c r="H5" s="292"/>
      <c r="I5" s="292"/>
      <c r="J5" s="292"/>
      <c r="K5" s="292"/>
      <c r="L5" s="304">
        <f>+Zusammenfassung!$B$33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+Zusammenfassung!$D$33&amp;"; "&amp;+Zusammenfassung!$E$33&amp;" "&amp;+Zusammenfassung!$F$33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IF(+Zusammenfassung!$Q$33="Schule eintragen",0,+Zusammenfassung!$Q$33)</f>
        <v>0</v>
      </c>
    </row>
    <row r="7" spans="1:20" ht="23.45" customHeight="1" thickBot="1" x14ac:dyDescent="0.3">
      <c r="B7" s="150"/>
      <c r="C7" s="57" t="s">
        <v>49</v>
      </c>
      <c r="D7" s="293">
        <f>+Zusammenfassung!$G$33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Daten'!C6:G13,4,FALSE)))</f>
        <v>0</v>
      </c>
    </row>
    <row r="8" spans="1:20" s="181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314" t="s">
        <v>38</v>
      </c>
      <c r="E9" s="314"/>
      <c r="F9" s="314"/>
      <c r="G9" s="314"/>
      <c r="H9" s="298" t="s">
        <v>39</v>
      </c>
      <c r="I9" s="299"/>
      <c r="J9" s="315" t="s">
        <v>37</v>
      </c>
      <c r="K9" s="316"/>
      <c r="L9" s="316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82" t="s">
        <v>5</v>
      </c>
      <c r="E10" s="182" t="s">
        <v>12</v>
      </c>
      <c r="F10" s="182" t="s">
        <v>5</v>
      </c>
      <c r="G10" s="182" t="s">
        <v>12</v>
      </c>
      <c r="H10" s="158" t="s">
        <v>11</v>
      </c>
      <c r="I10" s="159" t="s">
        <v>10</v>
      </c>
      <c r="J10" s="183" t="s">
        <v>11</v>
      </c>
      <c r="K10" s="184" t="s">
        <v>10</v>
      </c>
      <c r="L10" s="317"/>
      <c r="M10" s="312"/>
      <c r="N10" s="313"/>
    </row>
    <row r="11" spans="1:20" x14ac:dyDescent="0.25">
      <c r="A11" s="17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3" t="e">
        <f>IF($N$6=0,0,+ROUNDDOWN(D11/$N$6,0)*$N$6+ROUNDDOWN(E11/$N$6,0)*$N$6)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85">
        <f>IFERROR((H11/$N$6),0)</f>
        <v>0</v>
      </c>
      <c r="K11" s="186" t="str">
        <f>IF(+I11/'allg. Daten'!$D$21=0,"",+I11/'allg. Daten'!$D$21)</f>
        <v/>
      </c>
      <c r="L11" s="187">
        <f>+IFERROR(J11+K11,MAX(J11,K11))</f>
        <v>0</v>
      </c>
      <c r="M11" s="135"/>
      <c r="N11" s="167" t="s">
        <v>3</v>
      </c>
    </row>
    <row r="12" spans="1:20" x14ac:dyDescent="0.25">
      <c r="A12" s="17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3" t="e">
        <f t="shared" ref="H12:H28" si="0">IF($N$6=0,0,+ROUNDDOWN(D12/$N$6,0)*$N$6+ROUNDDOWN(E12/$N$6,0)*$N$6)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85">
        <f t="shared" ref="J12:J28" si="1">IFERROR((H12/$N$6),0)</f>
        <v>0</v>
      </c>
      <c r="K12" s="186" t="str">
        <f>IF(+I12/'allg. Daten'!$D$21=0,"",+I12/'allg. Daten'!$D$21)</f>
        <v/>
      </c>
      <c r="L12" s="187">
        <f t="shared" ref="L12:L28" si="2">+IFERROR(J12+K12,MAX(J12,K12))</f>
        <v>0</v>
      </c>
      <c r="M12" s="135"/>
      <c r="N12" s="167" t="s">
        <v>3</v>
      </c>
    </row>
    <row r="13" spans="1:20" x14ac:dyDescent="0.25">
      <c r="A13" s="17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3" t="e">
        <f t="shared" si="0"/>
        <v>#DIV/0!</v>
      </c>
      <c r="I13" s="163">
        <f>+ROUNDDOWN(F13/'allg. Daten'!$D$21,0)*'allg. Daten'!$D$21+ROUNDDOWN(G13/'allg. Daten'!$D$22,0)*'allg. Daten'!$D$22</f>
        <v>0</v>
      </c>
      <c r="J13" s="185">
        <f t="shared" si="1"/>
        <v>0</v>
      </c>
      <c r="K13" s="186" t="str">
        <f>IF(+I13/'allg. Daten'!$D$21=0,"",+I13/'allg. Daten'!$D$21)</f>
        <v/>
      </c>
      <c r="L13" s="187">
        <f t="shared" si="2"/>
        <v>0</v>
      </c>
      <c r="M13" s="135"/>
      <c r="N13" s="167" t="s">
        <v>3</v>
      </c>
    </row>
    <row r="14" spans="1:20" x14ac:dyDescent="0.25">
      <c r="A14" s="17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3" t="e">
        <f t="shared" si="0"/>
        <v>#DIV/0!</v>
      </c>
      <c r="I14" s="163">
        <f>+ROUNDDOWN(F14/'allg. Daten'!$D$21,0)*'allg. Daten'!$D$21+ROUNDDOWN(G14/'allg. Daten'!$D$22,0)*'allg. Daten'!$D$22</f>
        <v>0</v>
      </c>
      <c r="J14" s="185">
        <f t="shared" si="1"/>
        <v>0</v>
      </c>
      <c r="K14" s="186" t="str">
        <f>IF(+I14/'allg. Daten'!$D$21=0,"",+I14/'allg. Daten'!$D$21)</f>
        <v/>
      </c>
      <c r="L14" s="187">
        <f t="shared" si="2"/>
        <v>0</v>
      </c>
      <c r="M14" s="135"/>
      <c r="N14" s="167" t="s">
        <v>3</v>
      </c>
    </row>
    <row r="15" spans="1:20" x14ac:dyDescent="0.25">
      <c r="A15" s="17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3" t="e">
        <f t="shared" si="0"/>
        <v>#DIV/0!</v>
      </c>
      <c r="I15" s="163">
        <f>+ROUNDDOWN(F15/'allg. Daten'!$D$21,0)*'allg. Daten'!$D$21+ROUNDDOWN(G15/'allg. Daten'!$D$22,0)*'allg. Daten'!$D$22</f>
        <v>0</v>
      </c>
      <c r="J15" s="185">
        <f t="shared" si="1"/>
        <v>0</v>
      </c>
      <c r="K15" s="186" t="str">
        <f>IF(+I15/'allg. Daten'!$D$21=0,"",+I15/'allg. Daten'!$D$21)</f>
        <v/>
      </c>
      <c r="L15" s="187">
        <f t="shared" si="2"/>
        <v>0</v>
      </c>
      <c r="M15" s="135"/>
      <c r="N15" s="167" t="s">
        <v>3</v>
      </c>
    </row>
    <row r="16" spans="1:20" x14ac:dyDescent="0.25">
      <c r="A16" s="17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3" t="e">
        <f t="shared" si="0"/>
        <v>#DIV/0!</v>
      </c>
      <c r="I16" s="163">
        <f>+ROUNDDOWN(F16/'allg. Daten'!$D$21,0)*'allg. Daten'!$D$21+ROUNDDOWN(G16/'allg. Daten'!$D$22,0)*'allg. Daten'!$D$22</f>
        <v>0</v>
      </c>
      <c r="J16" s="185">
        <f t="shared" si="1"/>
        <v>0</v>
      </c>
      <c r="K16" s="186" t="str">
        <f>IF(+I16/'allg. Daten'!$D$21=0,"",+I16/'allg. Daten'!$D$21)</f>
        <v/>
      </c>
      <c r="L16" s="187">
        <f t="shared" si="2"/>
        <v>0</v>
      </c>
      <c r="M16" s="135"/>
      <c r="N16" s="167" t="s">
        <v>3</v>
      </c>
    </row>
    <row r="17" spans="1:17" x14ac:dyDescent="0.25">
      <c r="A17" s="17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3" t="e">
        <f t="shared" si="0"/>
        <v>#DIV/0!</v>
      </c>
      <c r="I17" s="163">
        <f>+ROUNDDOWN(F17/'allg. Daten'!$D$21,0)*'allg. Daten'!$D$21+ROUNDDOWN(G17/'allg. Daten'!$D$22,0)*'allg. Daten'!$D$22</f>
        <v>0</v>
      </c>
      <c r="J17" s="185">
        <f t="shared" si="1"/>
        <v>0</v>
      </c>
      <c r="K17" s="186" t="str">
        <f>IF(+I17/'allg. Daten'!$D$21=0,"",+I17/'allg. Daten'!$D$21)</f>
        <v/>
      </c>
      <c r="L17" s="187">
        <f t="shared" si="2"/>
        <v>0</v>
      </c>
      <c r="M17" s="135"/>
      <c r="N17" s="167" t="s">
        <v>3</v>
      </c>
    </row>
    <row r="18" spans="1:17" x14ac:dyDescent="0.25">
      <c r="A18" s="17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3" t="e">
        <f t="shared" si="0"/>
        <v>#DIV/0!</v>
      </c>
      <c r="I18" s="163">
        <f>+ROUNDDOWN(F18/'allg. Daten'!$D$21,0)*'allg. Daten'!$D$21+ROUNDDOWN(G18/'allg. Daten'!$D$22,0)*'allg. Daten'!$D$22</f>
        <v>0</v>
      </c>
      <c r="J18" s="185">
        <f t="shared" si="1"/>
        <v>0</v>
      </c>
      <c r="K18" s="186" t="str">
        <f>IF(+I18/'allg. Daten'!$D$21=0,"",+I18/'allg. Daten'!$D$21)</f>
        <v/>
      </c>
      <c r="L18" s="187">
        <f t="shared" si="2"/>
        <v>0</v>
      </c>
      <c r="M18" s="135"/>
      <c r="N18" s="167" t="s">
        <v>3</v>
      </c>
    </row>
    <row r="19" spans="1:17" x14ac:dyDescent="0.25">
      <c r="A19" s="17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3" t="e">
        <f t="shared" si="0"/>
        <v>#DIV/0!</v>
      </c>
      <c r="I19" s="163">
        <f>+ROUNDDOWN(F19/'allg. Daten'!$D$21,0)*'allg. Daten'!$D$21+ROUNDDOWN(G19/'allg. Daten'!$D$22,0)*'allg. Daten'!$D$22</f>
        <v>0</v>
      </c>
      <c r="J19" s="185">
        <f t="shared" si="1"/>
        <v>0</v>
      </c>
      <c r="K19" s="186" t="str">
        <f>IF(+I19/'allg. Daten'!$D$21=0,"",+I19/'allg. Daten'!$D$21)</f>
        <v/>
      </c>
      <c r="L19" s="187">
        <f t="shared" si="2"/>
        <v>0</v>
      </c>
      <c r="M19" s="135"/>
      <c r="N19" s="167" t="s">
        <v>3</v>
      </c>
    </row>
    <row r="20" spans="1:17" x14ac:dyDescent="0.25">
      <c r="A20" s="17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3" t="e">
        <f t="shared" si="0"/>
        <v>#DIV/0!</v>
      </c>
      <c r="I20" s="163">
        <f>+ROUNDDOWN(F20/'allg. Daten'!$D$21,0)*'allg. Daten'!$D$21+ROUNDDOWN(G20/'allg. Daten'!$D$22,0)*'allg. Daten'!$D$22</f>
        <v>0</v>
      </c>
      <c r="J20" s="185">
        <f t="shared" si="1"/>
        <v>0</v>
      </c>
      <c r="K20" s="186" t="str">
        <f>IF(+I20/'allg. Daten'!$D$21=0,"",+I20/'allg. Daten'!$D$21)</f>
        <v/>
      </c>
      <c r="L20" s="187">
        <f t="shared" si="2"/>
        <v>0</v>
      </c>
      <c r="M20" s="135"/>
      <c r="N20" s="167" t="s">
        <v>3</v>
      </c>
    </row>
    <row r="21" spans="1:17" x14ac:dyDescent="0.25">
      <c r="A21" s="17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3" t="e">
        <f t="shared" si="0"/>
        <v>#DIV/0!</v>
      </c>
      <c r="I21" s="163">
        <f>+ROUNDDOWN(F21/'allg. Daten'!$D$21,0)*'allg. Daten'!$D$21+ROUNDDOWN(G21/'allg. Daten'!$D$22,0)*'allg. Daten'!$D$22</f>
        <v>0</v>
      </c>
      <c r="J21" s="185">
        <f t="shared" si="1"/>
        <v>0</v>
      </c>
      <c r="K21" s="186" t="str">
        <f>IF(+I21/'allg. Daten'!$D$21=0,"",+I21/'allg. Daten'!$D$21)</f>
        <v/>
      </c>
      <c r="L21" s="187">
        <f t="shared" si="2"/>
        <v>0</v>
      </c>
      <c r="M21" s="135"/>
      <c r="N21" s="167" t="s">
        <v>3</v>
      </c>
    </row>
    <row r="22" spans="1:17" x14ac:dyDescent="0.25">
      <c r="A22" s="17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3" t="e">
        <f t="shared" si="0"/>
        <v>#DIV/0!</v>
      </c>
      <c r="I22" s="163">
        <f>+ROUNDDOWN(F22/'allg. Daten'!$D$21,0)*'allg. Daten'!$D$21+ROUNDDOWN(G22/'allg. Daten'!$D$22,0)*'allg. Daten'!$D$22</f>
        <v>0</v>
      </c>
      <c r="J22" s="185">
        <f t="shared" si="1"/>
        <v>0</v>
      </c>
      <c r="K22" s="186" t="str">
        <f>IF(+I22/'allg. Daten'!$D$21=0,"",+I22/'allg. Daten'!$D$21)</f>
        <v/>
      </c>
      <c r="L22" s="187">
        <f t="shared" si="2"/>
        <v>0</v>
      </c>
      <c r="M22" s="135"/>
      <c r="N22" s="167" t="s">
        <v>3</v>
      </c>
    </row>
    <row r="23" spans="1:17" x14ac:dyDescent="0.25">
      <c r="A23" s="17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3" t="e">
        <f t="shared" si="0"/>
        <v>#DIV/0!</v>
      </c>
      <c r="I23" s="163">
        <f>+ROUNDDOWN(F23/'allg. Daten'!$D$21,0)*'allg. Daten'!$D$21+ROUNDDOWN(G23/'allg. Daten'!$D$22,0)*'allg. Daten'!$D$22</f>
        <v>0</v>
      </c>
      <c r="J23" s="185">
        <f t="shared" si="1"/>
        <v>0</v>
      </c>
      <c r="K23" s="186" t="str">
        <f>IF(+I23/'allg. Daten'!$D$21=0,"",+I23/'allg. Daten'!$D$21)</f>
        <v/>
      </c>
      <c r="L23" s="187">
        <f t="shared" si="2"/>
        <v>0</v>
      </c>
      <c r="M23" s="135"/>
      <c r="N23" s="167" t="s">
        <v>3</v>
      </c>
    </row>
    <row r="24" spans="1:17" x14ac:dyDescent="0.25">
      <c r="A24" s="17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3" t="e">
        <f t="shared" si="0"/>
        <v>#DIV/0!</v>
      </c>
      <c r="I24" s="163">
        <f>+ROUNDDOWN(F24/'allg. Daten'!$D$21,0)*'allg. Daten'!$D$21+ROUNDDOWN(G24/'allg. Daten'!$D$22,0)*'allg. Daten'!$D$22</f>
        <v>0</v>
      </c>
      <c r="J24" s="185">
        <f t="shared" si="1"/>
        <v>0</v>
      </c>
      <c r="K24" s="186" t="str">
        <f>IF(+I24/'allg. Daten'!$D$21=0,"",+I24/'allg. Daten'!$D$21)</f>
        <v/>
      </c>
      <c r="L24" s="187">
        <f t="shared" si="2"/>
        <v>0</v>
      </c>
      <c r="M24" s="135"/>
      <c r="N24" s="167" t="s">
        <v>3</v>
      </c>
    </row>
    <row r="25" spans="1:17" x14ac:dyDescent="0.25">
      <c r="A25" s="17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3" t="e">
        <f t="shared" si="0"/>
        <v>#DIV/0!</v>
      </c>
      <c r="I25" s="163">
        <f>+ROUNDDOWN(F25/'allg. Daten'!$D$21,0)*'allg. Daten'!$D$21+ROUNDDOWN(G25/'allg. Daten'!$D$22,0)*'allg. Daten'!$D$22</f>
        <v>0</v>
      </c>
      <c r="J25" s="185">
        <f t="shared" si="1"/>
        <v>0</v>
      </c>
      <c r="K25" s="186" t="str">
        <f>IF(+I25/'allg. Daten'!$D$21=0,"",+I25/'allg. Daten'!$D$21)</f>
        <v/>
      </c>
      <c r="L25" s="187">
        <f t="shared" si="2"/>
        <v>0</v>
      </c>
      <c r="M25" s="135"/>
      <c r="N25" s="167" t="s">
        <v>3</v>
      </c>
    </row>
    <row r="26" spans="1:17" x14ac:dyDescent="0.25">
      <c r="A26" s="17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3" t="e">
        <f t="shared" si="0"/>
        <v>#DIV/0!</v>
      </c>
      <c r="I26" s="163">
        <f>+ROUNDDOWN(F26/'allg. Daten'!$D$21,0)*'allg. Daten'!$D$21+ROUNDDOWN(G26/'allg. Daten'!$D$22,0)*'allg. Daten'!$D$22</f>
        <v>0</v>
      </c>
      <c r="J26" s="185">
        <f t="shared" si="1"/>
        <v>0</v>
      </c>
      <c r="K26" s="186" t="str">
        <f>IF(+I26/'allg. Daten'!$D$21=0,"",+I26/'allg. Daten'!$D$21)</f>
        <v/>
      </c>
      <c r="L26" s="187">
        <f t="shared" si="2"/>
        <v>0</v>
      </c>
      <c r="M26" s="135"/>
      <c r="N26" s="167" t="s">
        <v>3</v>
      </c>
    </row>
    <row r="27" spans="1:17" x14ac:dyDescent="0.25">
      <c r="A27" s="17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3" t="e">
        <f t="shared" si="0"/>
        <v>#DIV/0!</v>
      </c>
      <c r="I27" s="163">
        <f>+ROUNDDOWN(F27/'allg. Daten'!$D$21,0)*'allg. Daten'!$D$21+ROUNDDOWN(G27/'allg. Daten'!$D$22,0)*'allg. Daten'!$D$22</f>
        <v>0</v>
      </c>
      <c r="J27" s="185">
        <f t="shared" si="1"/>
        <v>0</v>
      </c>
      <c r="K27" s="186" t="str">
        <f>IF(+I27/'allg. Daten'!$D$21=0,"",+I27/'allg. Daten'!$D$21)</f>
        <v/>
      </c>
      <c r="L27" s="187">
        <f t="shared" si="2"/>
        <v>0</v>
      </c>
      <c r="M27" s="135"/>
      <c r="N27" s="167" t="s">
        <v>3</v>
      </c>
    </row>
    <row r="28" spans="1:17" ht="15.75" thickBot="1" x14ac:dyDescent="0.3">
      <c r="A28" s="17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3" t="e">
        <f t="shared" si="0"/>
        <v>#DIV/0!</v>
      </c>
      <c r="I28" s="169">
        <f>+ROUNDDOWN(F28/'allg. Daten'!$D$21,0)*'allg. Daten'!$D$21+ROUNDDOWN(G28/'allg. Daten'!$D$22,0)*'allg. Daten'!$D$22</f>
        <v>0</v>
      </c>
      <c r="J28" s="185">
        <f t="shared" si="1"/>
        <v>0</v>
      </c>
      <c r="K28" s="186" t="str">
        <f>IF(+I28/'allg. Daten'!$D$21=0,"",+I28/'allg. Daten'!$D$21)</f>
        <v/>
      </c>
      <c r="L28" s="187">
        <f t="shared" si="2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5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88" t="s">
        <v>57</v>
      </c>
      <c r="D31" s="189"/>
      <c r="E31" s="189"/>
      <c r="F31" s="189"/>
      <c r="G31" s="189"/>
      <c r="H31" s="189"/>
      <c r="I31" s="189"/>
      <c r="J31" s="189"/>
      <c r="K31" s="189"/>
      <c r="L31" s="190">
        <f>+J29+K30</f>
        <v>0</v>
      </c>
      <c r="M31" s="190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P32" s="181"/>
      <c r="Q32" s="191"/>
    </row>
    <row r="33" spans="1:16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  <c r="P33" s="181"/>
    </row>
    <row r="34" spans="1:16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  <c r="P34" s="181"/>
    </row>
    <row r="35" spans="1:16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  <c r="P35" s="181"/>
    </row>
    <row r="36" spans="1:16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  <c r="P36" s="181"/>
    </row>
    <row r="37" spans="1:16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81"/>
    </row>
    <row r="38" spans="1:16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  <c r="P38" s="181"/>
    </row>
    <row r="39" spans="1:16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  <c r="P39" s="181"/>
    </row>
    <row r="40" spans="1:16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  <c r="P40" s="181"/>
    </row>
    <row r="41" spans="1:16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  <c r="P41" s="181"/>
    </row>
    <row r="42" spans="1:16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  <c r="P42" s="181"/>
    </row>
    <row r="43" spans="1:16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  <c r="P43" s="181"/>
    </row>
    <row r="44" spans="1:16" x14ac:dyDescent="0.25">
      <c r="A44" s="181"/>
      <c r="B44" s="155"/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  <c r="P44" s="181"/>
    </row>
    <row r="45" spans="1:16" s="181" customFormat="1" x14ac:dyDescent="0.25">
      <c r="B45" s="155"/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1:16" s="181" customFormat="1" x14ac:dyDescent="0.25">
      <c r="B46" s="155"/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1:16" s="181" customFormat="1" x14ac:dyDescent="0.25">
      <c r="B47" s="155"/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1:16" s="181" customFormat="1" ht="7.5" customHeight="1" x14ac:dyDescent="0.25">
      <c r="B48" s="155"/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1:16" s="181" customFormat="1" x14ac:dyDescent="0.25">
      <c r="B49" s="155"/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1:16" s="181" customFormat="1" x14ac:dyDescent="0.25">
      <c r="B50" s="155"/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1:16" s="181" customFormat="1" x14ac:dyDescent="0.25">
      <c r="B51" s="155"/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1:16" s="181" customFormat="1" x14ac:dyDescent="0.25">
      <c r="B52" s="155"/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1:16" s="181" customFormat="1" ht="15.75" customHeight="1" x14ac:dyDescent="0.25">
      <c r="B53" s="155"/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1:16" s="181" customFormat="1" x14ac:dyDescent="0.25">
      <c r="B54" s="155"/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1:16" s="181" customFormat="1" x14ac:dyDescent="0.25">
      <c r="B55" s="155"/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1:16" s="181" customFormat="1" x14ac:dyDescent="0.25">
      <c r="B56" s="155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1:16" s="181" customFormat="1" x14ac:dyDescent="0.25">
      <c r="B57" s="155"/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1:16" s="181" customFormat="1" x14ac:dyDescent="0.25">
      <c r="B58" s="155"/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1:16" s="181" customFormat="1" x14ac:dyDescent="0.25">
      <c r="B59" s="155"/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1:16" s="181" customFormat="1" ht="15.75" customHeight="1" x14ac:dyDescent="0.25">
      <c r="B60" s="155"/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1:16" x14ac:dyDescent="0.25">
      <c r="A61" s="181"/>
      <c r="B61" s="155"/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  <c r="P61" s="181"/>
    </row>
    <row r="62" spans="1:16" x14ac:dyDescent="0.25">
      <c r="A62" s="181"/>
      <c r="B62" s="155"/>
      <c r="P62" s="181"/>
    </row>
    <row r="63" spans="1:16" x14ac:dyDescent="0.25">
      <c r="P63" s="181"/>
    </row>
    <row r="64" spans="1:16" x14ac:dyDescent="0.25">
      <c r="P64" s="181"/>
    </row>
    <row r="65" spans="3:16" x14ac:dyDescent="0.25"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</row>
    <row r="66" spans="3:16" x14ac:dyDescent="0.25"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</row>
    <row r="67" spans="3:16" x14ac:dyDescent="0.25"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</row>
    <row r="68" spans="3:16" x14ac:dyDescent="0.25"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</row>
    <row r="69" spans="3:16" x14ac:dyDescent="0.25"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</row>
  </sheetData>
  <sheetProtection algorithmName="SHA-512" hashValue="TyK9yHmg8Zn49QDFThMlBkqV7rEBsdg+j3J+E0cI8pwD4qnlzPYvINv3e6WacEZRn7pDdKl0Y5KN/KtdOLDlng==" saltValue="5mfrXOuESqtakfGTsphrPg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">
    <cfRule type="cellIs" dxfId="368" priority="27" operator="equal">
      <formula>0</formula>
    </cfRule>
  </conditionalFormatting>
  <conditionalFormatting sqref="D29:J30 D31:E31">
    <cfRule type="cellIs" dxfId="367" priority="26" operator="equal">
      <formula>0</formula>
    </cfRule>
  </conditionalFormatting>
  <conditionalFormatting sqref="K30 L31">
    <cfRule type="cellIs" dxfId="366" priority="25" operator="equal">
      <formula>0</formula>
    </cfRule>
  </conditionalFormatting>
  <conditionalFormatting sqref="K30 L31">
    <cfRule type="cellIs" dxfId="365" priority="24" operator="equal">
      <formula>0</formula>
    </cfRule>
  </conditionalFormatting>
  <conditionalFormatting sqref="M29">
    <cfRule type="cellIs" dxfId="364" priority="23" operator="equal">
      <formula>0</formula>
    </cfRule>
  </conditionalFormatting>
  <conditionalFormatting sqref="M29">
    <cfRule type="cellIs" dxfId="363" priority="22" operator="equal">
      <formula>0</formula>
    </cfRule>
  </conditionalFormatting>
  <conditionalFormatting sqref="M31">
    <cfRule type="cellIs" dxfId="362" priority="21" operator="equal">
      <formula>0</formula>
    </cfRule>
  </conditionalFormatting>
  <conditionalFormatting sqref="M31">
    <cfRule type="cellIs" dxfId="361" priority="20" operator="equal">
      <formula>0</formula>
    </cfRule>
  </conditionalFormatting>
  <conditionalFormatting sqref="F31:K31">
    <cfRule type="cellIs" dxfId="360" priority="19" operator="equal">
      <formula>0</formula>
    </cfRule>
  </conditionalFormatting>
  <conditionalFormatting sqref="J11:J28">
    <cfRule type="cellIs" dxfId="359" priority="18" operator="equal">
      <formula>0</formula>
    </cfRule>
  </conditionalFormatting>
  <conditionalFormatting sqref="K11:L28">
    <cfRule type="cellIs" dxfId="358" priority="17" operator="equal">
      <formula>0</formula>
    </cfRule>
  </conditionalFormatting>
  <conditionalFormatting sqref="J11:L28">
    <cfRule type="cellIs" dxfId="357" priority="16" operator="equal">
      <formula>0</formula>
    </cfRule>
  </conditionalFormatting>
  <conditionalFormatting sqref="I11">
    <cfRule type="cellIs" dxfId="356" priority="9" operator="equal">
      <formula>0</formula>
    </cfRule>
  </conditionalFormatting>
  <conditionalFormatting sqref="I11">
    <cfRule type="cellIs" dxfId="355" priority="8" operator="equal">
      <formula>0</formula>
    </cfRule>
  </conditionalFormatting>
  <conditionalFormatting sqref="H12:H28">
    <cfRule type="cellIs" dxfId="354" priority="15" operator="equal">
      <formula>0</formula>
    </cfRule>
  </conditionalFormatting>
  <conditionalFormatting sqref="H12:H28">
    <cfRule type="cellIs" dxfId="353" priority="14" operator="equal">
      <formula>0</formula>
    </cfRule>
  </conditionalFormatting>
  <conditionalFormatting sqref="H11:H28">
    <cfRule type="cellIs" dxfId="352" priority="11" operator="equal">
      <formula>0</formula>
    </cfRule>
  </conditionalFormatting>
  <conditionalFormatting sqref="H11:H28">
    <cfRule type="cellIs" dxfId="351" priority="10" operator="equal">
      <formula>0</formula>
    </cfRule>
  </conditionalFormatting>
  <conditionalFormatting sqref="I12:I28">
    <cfRule type="cellIs" dxfId="350" priority="13" operator="equal">
      <formula>0</formula>
    </cfRule>
  </conditionalFormatting>
  <conditionalFormatting sqref="I12:I28">
    <cfRule type="cellIs" dxfId="349" priority="12" operator="equal">
      <formula>0</formula>
    </cfRule>
  </conditionalFormatting>
  <conditionalFormatting sqref="C11:C28">
    <cfRule type="expression" dxfId="348" priority="7">
      <formula>AND($L$5&gt;10000,$A11="Ferien")</formula>
    </cfRule>
  </conditionalFormatting>
  <conditionalFormatting sqref="D11:N11 D19:N28 H12:N17 H18:L18 N18">
    <cfRule type="expression" dxfId="347" priority="6" stopIfTrue="1">
      <formula>AND($L$5&gt;10000,$A11="Ferien")</formula>
    </cfRule>
  </conditionalFormatting>
  <conditionalFormatting sqref="D11:M11 D19:M28 H12:M17 H18:L18">
    <cfRule type="expression" dxfId="346" priority="5" stopIfTrue="1">
      <formula>AND($L$5&gt;10000,$A11="Ferien")</formula>
    </cfRule>
  </conditionalFormatting>
  <conditionalFormatting sqref="D12:G18">
    <cfRule type="expression" dxfId="345" priority="4" stopIfTrue="1">
      <formula>AND($L$5&gt;10000,$A12="Ferien")</formula>
    </cfRule>
  </conditionalFormatting>
  <conditionalFormatting sqref="D12:G18">
    <cfRule type="expression" dxfId="344" priority="3" stopIfTrue="1">
      <formula>AND($L$5&gt;10000,$A12="Ferien")</formula>
    </cfRule>
  </conditionalFormatting>
  <conditionalFormatting sqref="M18">
    <cfRule type="expression" dxfId="343" priority="2" stopIfTrue="1">
      <formula>AND($L$5&gt;10000,$A18="Ferien")</formula>
    </cfRule>
  </conditionalFormatting>
  <conditionalFormatting sqref="M18">
    <cfRule type="expression" dxfId="342" priority="1" stopIfTrue="1">
      <formula>AND($L$5&gt;10000,$A18="Ferien")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8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9"/>
  <dimension ref="A1:T69"/>
  <sheetViews>
    <sheetView view="pageLayout" topLeftCell="C13" zoomScaleNormal="100" workbookViewId="0">
      <selection activeCell="O27" sqref="O27"/>
    </sheetView>
  </sheetViews>
  <sheetFormatPr baseColWidth="10" defaultColWidth="10.85546875" defaultRowHeight="15" x14ac:dyDescent="0.25"/>
  <cols>
    <col min="1" max="1" width="6" style="179" hidden="1" customWidth="1"/>
    <col min="2" max="2" width="29.85546875" style="149" hidden="1" customWidth="1"/>
    <col min="3" max="3" width="10.85546875" style="179"/>
    <col min="4" max="7" width="8.140625" style="179" customWidth="1"/>
    <col min="8" max="9" width="9.85546875" style="179" hidden="1" customWidth="1"/>
    <col min="10" max="10" width="7.5703125" style="179" customWidth="1"/>
    <col min="11" max="12" width="8.42578125" style="179" customWidth="1"/>
    <col min="13" max="13" width="13.140625" style="179" customWidth="1"/>
    <col min="14" max="14" width="9" style="179" customWidth="1"/>
    <col min="15" max="17" width="10.85546875" style="179"/>
    <col min="18" max="18" width="11.5703125" style="179" customWidth="1"/>
    <col min="19" max="19" width="10.85546875" style="179"/>
    <col min="20" max="20" width="2.85546875" style="179" bestFit="1" customWidth="1"/>
    <col min="21" max="21" width="7" style="179" customWidth="1"/>
    <col min="22" max="16384" width="10.85546875" style="17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80"/>
      <c r="P1" s="180"/>
      <c r="Q1" s="180"/>
      <c r="R1" s="180"/>
      <c r="S1" s="180"/>
      <c r="T1" s="180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2"/>
      <c r="Q2" s="2"/>
      <c r="R2" s="2"/>
      <c r="S2" s="2"/>
      <c r="T2" s="2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+Zusammenfassung!$C$34</f>
        <v>0</v>
      </c>
      <c r="E5" s="292"/>
      <c r="F5" s="292"/>
      <c r="G5" s="292"/>
      <c r="H5" s="292"/>
      <c r="I5" s="292"/>
      <c r="J5" s="292"/>
      <c r="K5" s="292"/>
      <c r="L5" s="304">
        <f>+Zusammenfassung!$B$34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+Zusammenfassung!$D$34&amp;"; "&amp;+Zusammenfassung!$E$34&amp;" "&amp;+Zusammenfassung!$F$34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IF(+Zusammenfassung!$Q$34="Schule eintragen",0,+Zusammenfassung!$Q$34)</f>
        <v>0</v>
      </c>
    </row>
    <row r="7" spans="1:20" ht="23.45" customHeight="1" thickBot="1" x14ac:dyDescent="0.3">
      <c r="B7" s="150"/>
      <c r="C7" s="57" t="s">
        <v>49</v>
      </c>
      <c r="D7" s="293">
        <f>+Zusammenfassung!$G$34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Daten'!C6:G13,4,FALSE)))</f>
        <v>0</v>
      </c>
    </row>
    <row r="8" spans="1:20" s="181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314" t="s">
        <v>38</v>
      </c>
      <c r="E9" s="314"/>
      <c r="F9" s="314"/>
      <c r="G9" s="314"/>
      <c r="H9" s="298" t="s">
        <v>39</v>
      </c>
      <c r="I9" s="299"/>
      <c r="J9" s="315" t="s">
        <v>37</v>
      </c>
      <c r="K9" s="316"/>
      <c r="L9" s="316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82" t="s">
        <v>5</v>
      </c>
      <c r="E10" s="182" t="s">
        <v>12</v>
      </c>
      <c r="F10" s="182" t="s">
        <v>5</v>
      </c>
      <c r="G10" s="182" t="s">
        <v>12</v>
      </c>
      <c r="H10" s="158" t="s">
        <v>11</v>
      </c>
      <c r="I10" s="159" t="s">
        <v>10</v>
      </c>
      <c r="J10" s="183" t="s">
        <v>11</v>
      </c>
      <c r="K10" s="184" t="s">
        <v>10</v>
      </c>
      <c r="L10" s="317"/>
      <c r="M10" s="312"/>
      <c r="N10" s="313"/>
    </row>
    <row r="11" spans="1:20" x14ac:dyDescent="0.25">
      <c r="A11" s="17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3" t="e">
        <f>IF($N$6=0,0,+ROUNDDOWN(D11/$N$6,0)*$N$6+ROUNDDOWN(E11/$N$6,0)*$N$6)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85">
        <f>IFERROR((H11/$N$6),0)</f>
        <v>0</v>
      </c>
      <c r="K11" s="186" t="str">
        <f>IF(+I11/'allg. Daten'!$D$21=0,"",+I11/'allg. Daten'!$D$21)</f>
        <v/>
      </c>
      <c r="L11" s="187">
        <f>+IFERROR(J11+K11,MAX(J11,K11))</f>
        <v>0</v>
      </c>
      <c r="M11" s="135"/>
      <c r="N11" s="167" t="s">
        <v>3</v>
      </c>
    </row>
    <row r="12" spans="1:20" x14ac:dyDescent="0.25">
      <c r="A12" s="17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3" t="e">
        <f t="shared" ref="H12:H28" si="0">IF($N$6=0,0,+ROUNDDOWN(D12/$N$6,0)*$N$6+ROUNDDOWN(E12/$N$6,0)*$N$6)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85">
        <f t="shared" ref="J12:J28" si="1">IFERROR((H12/$N$6),0)</f>
        <v>0</v>
      </c>
      <c r="K12" s="186" t="str">
        <f>IF(+I12/'allg. Daten'!$D$21=0,"",+I12/'allg. Daten'!$D$21)</f>
        <v/>
      </c>
      <c r="L12" s="187">
        <f t="shared" ref="L12:L28" si="2">+IFERROR(J12+K12,MAX(J12,K12))</f>
        <v>0</v>
      </c>
      <c r="M12" s="135"/>
      <c r="N12" s="167" t="s">
        <v>3</v>
      </c>
    </row>
    <row r="13" spans="1:20" x14ac:dyDescent="0.25">
      <c r="A13" s="17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3" t="e">
        <f t="shared" si="0"/>
        <v>#DIV/0!</v>
      </c>
      <c r="I13" s="163">
        <f>+ROUNDDOWN(F13/'allg. Daten'!$D$21,0)*'allg. Daten'!$D$21+ROUNDDOWN(G13/'allg. Daten'!$D$22,0)*'allg. Daten'!$D$22</f>
        <v>0</v>
      </c>
      <c r="J13" s="185">
        <f t="shared" si="1"/>
        <v>0</v>
      </c>
      <c r="K13" s="186" t="str">
        <f>IF(+I13/'allg. Daten'!$D$21=0,"",+I13/'allg. Daten'!$D$21)</f>
        <v/>
      </c>
      <c r="L13" s="187">
        <f t="shared" si="2"/>
        <v>0</v>
      </c>
      <c r="M13" s="135"/>
      <c r="N13" s="167" t="s">
        <v>3</v>
      </c>
    </row>
    <row r="14" spans="1:20" x14ac:dyDescent="0.25">
      <c r="A14" s="17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3" t="e">
        <f t="shared" si="0"/>
        <v>#DIV/0!</v>
      </c>
      <c r="I14" s="163">
        <f>+ROUNDDOWN(F14/'allg. Daten'!$D$21,0)*'allg. Daten'!$D$21+ROUNDDOWN(G14/'allg. Daten'!$D$22,0)*'allg. Daten'!$D$22</f>
        <v>0</v>
      </c>
      <c r="J14" s="185">
        <f t="shared" si="1"/>
        <v>0</v>
      </c>
      <c r="K14" s="186" t="str">
        <f>IF(+I14/'allg. Daten'!$D$21=0,"",+I14/'allg. Daten'!$D$21)</f>
        <v/>
      </c>
      <c r="L14" s="187">
        <f t="shared" si="2"/>
        <v>0</v>
      </c>
      <c r="M14" s="135"/>
      <c r="N14" s="167" t="s">
        <v>3</v>
      </c>
    </row>
    <row r="15" spans="1:20" x14ac:dyDescent="0.25">
      <c r="A15" s="17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3" t="e">
        <f t="shared" si="0"/>
        <v>#DIV/0!</v>
      </c>
      <c r="I15" s="163">
        <f>+ROUNDDOWN(F15/'allg. Daten'!$D$21,0)*'allg. Daten'!$D$21+ROUNDDOWN(G15/'allg. Daten'!$D$22,0)*'allg. Daten'!$D$22</f>
        <v>0</v>
      </c>
      <c r="J15" s="185">
        <f t="shared" si="1"/>
        <v>0</v>
      </c>
      <c r="K15" s="186" t="str">
        <f>IF(+I15/'allg. Daten'!$D$21=0,"",+I15/'allg. Daten'!$D$21)</f>
        <v/>
      </c>
      <c r="L15" s="187">
        <f t="shared" si="2"/>
        <v>0</v>
      </c>
      <c r="M15" s="135"/>
      <c r="N15" s="167" t="s">
        <v>3</v>
      </c>
    </row>
    <row r="16" spans="1:20" x14ac:dyDescent="0.25">
      <c r="A16" s="17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3" t="e">
        <f t="shared" si="0"/>
        <v>#DIV/0!</v>
      </c>
      <c r="I16" s="163">
        <f>+ROUNDDOWN(F16/'allg. Daten'!$D$21,0)*'allg. Daten'!$D$21+ROUNDDOWN(G16/'allg. Daten'!$D$22,0)*'allg. Daten'!$D$22</f>
        <v>0</v>
      </c>
      <c r="J16" s="185">
        <f t="shared" si="1"/>
        <v>0</v>
      </c>
      <c r="K16" s="186" t="str">
        <f>IF(+I16/'allg. Daten'!$D$21=0,"",+I16/'allg. Daten'!$D$21)</f>
        <v/>
      </c>
      <c r="L16" s="187">
        <f t="shared" si="2"/>
        <v>0</v>
      </c>
      <c r="M16" s="135"/>
      <c r="N16" s="167" t="s">
        <v>3</v>
      </c>
    </row>
    <row r="17" spans="1:17" x14ac:dyDescent="0.25">
      <c r="A17" s="17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3" t="e">
        <f t="shared" si="0"/>
        <v>#DIV/0!</v>
      </c>
      <c r="I17" s="163">
        <f>+ROUNDDOWN(F17/'allg. Daten'!$D$21,0)*'allg. Daten'!$D$21+ROUNDDOWN(G17/'allg. Daten'!$D$22,0)*'allg. Daten'!$D$22</f>
        <v>0</v>
      </c>
      <c r="J17" s="185">
        <f t="shared" si="1"/>
        <v>0</v>
      </c>
      <c r="K17" s="186" t="str">
        <f>IF(+I17/'allg. Daten'!$D$21=0,"",+I17/'allg. Daten'!$D$21)</f>
        <v/>
      </c>
      <c r="L17" s="187">
        <f t="shared" si="2"/>
        <v>0</v>
      </c>
      <c r="M17" s="135"/>
      <c r="N17" s="167" t="s">
        <v>3</v>
      </c>
    </row>
    <row r="18" spans="1:17" x14ac:dyDescent="0.25">
      <c r="A18" s="17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3" t="e">
        <f t="shared" si="0"/>
        <v>#DIV/0!</v>
      </c>
      <c r="I18" s="163">
        <f>+ROUNDDOWN(F18/'allg. Daten'!$D$21,0)*'allg. Daten'!$D$21+ROUNDDOWN(G18/'allg. Daten'!$D$22,0)*'allg. Daten'!$D$22</f>
        <v>0</v>
      </c>
      <c r="J18" s="185">
        <f t="shared" si="1"/>
        <v>0</v>
      </c>
      <c r="K18" s="186" t="str">
        <f>IF(+I18/'allg. Daten'!$D$21=0,"",+I18/'allg. Daten'!$D$21)</f>
        <v/>
      </c>
      <c r="L18" s="187">
        <f t="shared" si="2"/>
        <v>0</v>
      </c>
      <c r="M18" s="135"/>
      <c r="N18" s="167" t="s">
        <v>3</v>
      </c>
    </row>
    <row r="19" spans="1:17" x14ac:dyDescent="0.25">
      <c r="A19" s="17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3" t="e">
        <f t="shared" si="0"/>
        <v>#DIV/0!</v>
      </c>
      <c r="I19" s="163">
        <f>+ROUNDDOWN(F19/'allg. Daten'!$D$21,0)*'allg. Daten'!$D$21+ROUNDDOWN(G19/'allg. Daten'!$D$22,0)*'allg. Daten'!$D$22</f>
        <v>0</v>
      </c>
      <c r="J19" s="185">
        <f t="shared" si="1"/>
        <v>0</v>
      </c>
      <c r="K19" s="186" t="str">
        <f>IF(+I19/'allg. Daten'!$D$21=0,"",+I19/'allg. Daten'!$D$21)</f>
        <v/>
      </c>
      <c r="L19" s="187">
        <f t="shared" si="2"/>
        <v>0</v>
      </c>
      <c r="M19" s="135"/>
      <c r="N19" s="167" t="s">
        <v>3</v>
      </c>
    </row>
    <row r="20" spans="1:17" x14ac:dyDescent="0.25">
      <c r="A20" s="17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3" t="e">
        <f t="shared" si="0"/>
        <v>#DIV/0!</v>
      </c>
      <c r="I20" s="163">
        <f>+ROUNDDOWN(F20/'allg. Daten'!$D$21,0)*'allg. Daten'!$D$21+ROUNDDOWN(G20/'allg. Daten'!$D$22,0)*'allg. Daten'!$D$22</f>
        <v>0</v>
      </c>
      <c r="J20" s="185">
        <f t="shared" si="1"/>
        <v>0</v>
      </c>
      <c r="K20" s="186" t="str">
        <f>IF(+I20/'allg. Daten'!$D$21=0,"",+I20/'allg. Daten'!$D$21)</f>
        <v/>
      </c>
      <c r="L20" s="187">
        <f t="shared" si="2"/>
        <v>0</v>
      </c>
      <c r="M20" s="135"/>
      <c r="N20" s="167" t="s">
        <v>3</v>
      </c>
    </row>
    <row r="21" spans="1:17" x14ac:dyDescent="0.25">
      <c r="A21" s="17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3" t="e">
        <f t="shared" si="0"/>
        <v>#DIV/0!</v>
      </c>
      <c r="I21" s="163">
        <f>+ROUNDDOWN(F21/'allg. Daten'!$D$21,0)*'allg. Daten'!$D$21+ROUNDDOWN(G21/'allg. Daten'!$D$22,0)*'allg. Daten'!$D$22</f>
        <v>0</v>
      </c>
      <c r="J21" s="185">
        <f t="shared" si="1"/>
        <v>0</v>
      </c>
      <c r="K21" s="186" t="str">
        <f>IF(+I21/'allg. Daten'!$D$21=0,"",+I21/'allg. Daten'!$D$21)</f>
        <v/>
      </c>
      <c r="L21" s="187">
        <f t="shared" si="2"/>
        <v>0</v>
      </c>
      <c r="M21" s="135"/>
      <c r="N21" s="167" t="s">
        <v>3</v>
      </c>
    </row>
    <row r="22" spans="1:17" x14ac:dyDescent="0.25">
      <c r="A22" s="17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3" t="e">
        <f t="shared" si="0"/>
        <v>#DIV/0!</v>
      </c>
      <c r="I22" s="163">
        <f>+ROUNDDOWN(F22/'allg. Daten'!$D$21,0)*'allg. Daten'!$D$21+ROUNDDOWN(G22/'allg. Daten'!$D$22,0)*'allg. Daten'!$D$22</f>
        <v>0</v>
      </c>
      <c r="J22" s="185">
        <f t="shared" si="1"/>
        <v>0</v>
      </c>
      <c r="K22" s="186" t="str">
        <f>IF(+I22/'allg. Daten'!$D$21=0,"",+I22/'allg. Daten'!$D$21)</f>
        <v/>
      </c>
      <c r="L22" s="187">
        <f t="shared" si="2"/>
        <v>0</v>
      </c>
      <c r="M22" s="135"/>
      <c r="N22" s="167" t="s">
        <v>3</v>
      </c>
    </row>
    <row r="23" spans="1:17" x14ac:dyDescent="0.25">
      <c r="A23" s="17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3" t="e">
        <f t="shared" si="0"/>
        <v>#DIV/0!</v>
      </c>
      <c r="I23" s="163">
        <f>+ROUNDDOWN(F23/'allg. Daten'!$D$21,0)*'allg. Daten'!$D$21+ROUNDDOWN(G23/'allg. Daten'!$D$22,0)*'allg. Daten'!$D$22</f>
        <v>0</v>
      </c>
      <c r="J23" s="185">
        <f t="shared" si="1"/>
        <v>0</v>
      </c>
      <c r="K23" s="186" t="str">
        <f>IF(+I23/'allg. Daten'!$D$21=0,"",+I23/'allg. Daten'!$D$21)</f>
        <v/>
      </c>
      <c r="L23" s="187">
        <f t="shared" si="2"/>
        <v>0</v>
      </c>
      <c r="M23" s="135"/>
      <c r="N23" s="167" t="s">
        <v>3</v>
      </c>
    </row>
    <row r="24" spans="1:17" x14ac:dyDescent="0.25">
      <c r="A24" s="17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3" t="e">
        <f t="shared" si="0"/>
        <v>#DIV/0!</v>
      </c>
      <c r="I24" s="163">
        <f>+ROUNDDOWN(F24/'allg. Daten'!$D$21,0)*'allg. Daten'!$D$21+ROUNDDOWN(G24/'allg. Daten'!$D$22,0)*'allg. Daten'!$D$22</f>
        <v>0</v>
      </c>
      <c r="J24" s="185">
        <f t="shared" si="1"/>
        <v>0</v>
      </c>
      <c r="K24" s="186" t="str">
        <f>IF(+I24/'allg. Daten'!$D$21=0,"",+I24/'allg. Daten'!$D$21)</f>
        <v/>
      </c>
      <c r="L24" s="187">
        <f t="shared" si="2"/>
        <v>0</v>
      </c>
      <c r="M24" s="135"/>
      <c r="N24" s="167" t="s">
        <v>3</v>
      </c>
    </row>
    <row r="25" spans="1:17" x14ac:dyDescent="0.25">
      <c r="A25" s="17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3" t="e">
        <f t="shared" si="0"/>
        <v>#DIV/0!</v>
      </c>
      <c r="I25" s="163">
        <f>+ROUNDDOWN(F25/'allg. Daten'!$D$21,0)*'allg. Daten'!$D$21+ROUNDDOWN(G25/'allg. Daten'!$D$22,0)*'allg. Daten'!$D$22</f>
        <v>0</v>
      </c>
      <c r="J25" s="185">
        <f t="shared" si="1"/>
        <v>0</v>
      </c>
      <c r="K25" s="186" t="str">
        <f>IF(+I25/'allg. Daten'!$D$21=0,"",+I25/'allg. Daten'!$D$21)</f>
        <v/>
      </c>
      <c r="L25" s="187">
        <f t="shared" si="2"/>
        <v>0</v>
      </c>
      <c r="M25" s="135"/>
      <c r="N25" s="167" t="s">
        <v>3</v>
      </c>
    </row>
    <row r="26" spans="1:17" x14ac:dyDescent="0.25">
      <c r="A26" s="17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3" t="e">
        <f t="shared" si="0"/>
        <v>#DIV/0!</v>
      </c>
      <c r="I26" s="163">
        <f>+ROUNDDOWN(F26/'allg. Daten'!$D$21,0)*'allg. Daten'!$D$21+ROUNDDOWN(G26/'allg. Daten'!$D$22,0)*'allg. Daten'!$D$22</f>
        <v>0</v>
      </c>
      <c r="J26" s="185">
        <f t="shared" si="1"/>
        <v>0</v>
      </c>
      <c r="K26" s="186" t="str">
        <f>IF(+I26/'allg. Daten'!$D$21=0,"",+I26/'allg. Daten'!$D$21)</f>
        <v/>
      </c>
      <c r="L26" s="187">
        <f t="shared" si="2"/>
        <v>0</v>
      </c>
      <c r="M26" s="135"/>
      <c r="N26" s="167" t="s">
        <v>3</v>
      </c>
    </row>
    <row r="27" spans="1:17" x14ac:dyDescent="0.25">
      <c r="A27" s="17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3" t="e">
        <f t="shared" si="0"/>
        <v>#DIV/0!</v>
      </c>
      <c r="I27" s="163">
        <f>+ROUNDDOWN(F27/'allg. Daten'!$D$21,0)*'allg. Daten'!$D$21+ROUNDDOWN(G27/'allg. Daten'!$D$22,0)*'allg. Daten'!$D$22</f>
        <v>0</v>
      </c>
      <c r="J27" s="185">
        <f t="shared" si="1"/>
        <v>0</v>
      </c>
      <c r="K27" s="186" t="str">
        <f>IF(+I27/'allg. Daten'!$D$21=0,"",+I27/'allg. Daten'!$D$21)</f>
        <v/>
      </c>
      <c r="L27" s="187">
        <f t="shared" si="2"/>
        <v>0</v>
      </c>
      <c r="M27" s="135"/>
      <c r="N27" s="167" t="s">
        <v>3</v>
      </c>
    </row>
    <row r="28" spans="1:17" ht="15.75" thickBot="1" x14ac:dyDescent="0.3">
      <c r="A28" s="17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3" t="e">
        <f t="shared" si="0"/>
        <v>#DIV/0!</v>
      </c>
      <c r="I28" s="169">
        <f>+ROUNDDOWN(F28/'allg. Daten'!$D$21,0)*'allg. Daten'!$D$21+ROUNDDOWN(G28/'allg. Daten'!$D$22,0)*'allg. Daten'!$D$22</f>
        <v>0</v>
      </c>
      <c r="J28" s="185">
        <f t="shared" si="1"/>
        <v>0</v>
      </c>
      <c r="K28" s="186" t="str">
        <f>IF(+I28/'allg. Daten'!$D$21=0,"",+I28/'allg. Daten'!$D$21)</f>
        <v/>
      </c>
      <c r="L28" s="187">
        <f t="shared" si="2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5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88" t="s">
        <v>57</v>
      </c>
      <c r="D31" s="189"/>
      <c r="E31" s="189"/>
      <c r="F31" s="189"/>
      <c r="G31" s="189"/>
      <c r="H31" s="189"/>
      <c r="I31" s="189"/>
      <c r="J31" s="189"/>
      <c r="K31" s="189"/>
      <c r="L31" s="190">
        <f>+J29+K30</f>
        <v>0</v>
      </c>
      <c r="M31" s="190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P32" s="181"/>
      <c r="Q32" s="191"/>
    </row>
    <row r="33" spans="1:16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  <c r="P33" s="181"/>
    </row>
    <row r="34" spans="1:16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  <c r="P34" s="181"/>
    </row>
    <row r="35" spans="1:16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  <c r="P35" s="181"/>
    </row>
    <row r="36" spans="1:16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  <c r="P36" s="181"/>
    </row>
    <row r="37" spans="1:16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81"/>
    </row>
    <row r="38" spans="1:16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  <c r="P38" s="181"/>
    </row>
    <row r="39" spans="1:16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  <c r="P39" s="181"/>
    </row>
    <row r="40" spans="1:16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  <c r="P40" s="181"/>
    </row>
    <row r="41" spans="1:16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  <c r="P41" s="181"/>
    </row>
    <row r="42" spans="1:16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  <c r="P42" s="181"/>
    </row>
    <row r="43" spans="1:16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  <c r="P43" s="181"/>
    </row>
    <row r="44" spans="1:16" x14ac:dyDescent="0.25">
      <c r="A44" s="181"/>
      <c r="B44" s="155"/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  <c r="P44" s="181"/>
    </row>
    <row r="45" spans="1:16" s="181" customFormat="1" x14ac:dyDescent="0.25">
      <c r="B45" s="155"/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1:16" s="181" customFormat="1" x14ac:dyDescent="0.25">
      <c r="B46" s="155"/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1:16" s="181" customFormat="1" x14ac:dyDescent="0.25">
      <c r="B47" s="155"/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1:16" s="181" customFormat="1" ht="7.5" customHeight="1" x14ac:dyDescent="0.25">
      <c r="B48" s="155"/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1:16" s="181" customFormat="1" x14ac:dyDescent="0.25">
      <c r="B49" s="155"/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1:16" s="181" customFormat="1" x14ac:dyDescent="0.25">
      <c r="B50" s="155"/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1:16" s="181" customFormat="1" x14ac:dyDescent="0.25">
      <c r="B51" s="155"/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1:16" s="181" customFormat="1" x14ac:dyDescent="0.25">
      <c r="B52" s="155"/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1:16" s="181" customFormat="1" ht="15.75" customHeight="1" x14ac:dyDescent="0.25">
      <c r="B53" s="155"/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1:16" s="181" customFormat="1" x14ac:dyDescent="0.25">
      <c r="B54" s="155"/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1:16" s="181" customFormat="1" x14ac:dyDescent="0.25">
      <c r="B55" s="155"/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1:16" s="181" customFormat="1" x14ac:dyDescent="0.25">
      <c r="B56" s="155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1:16" s="181" customFormat="1" x14ac:dyDescent="0.25">
      <c r="B57" s="155"/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1:16" s="181" customFormat="1" x14ac:dyDescent="0.25">
      <c r="B58" s="155"/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1:16" s="181" customFormat="1" x14ac:dyDescent="0.25">
      <c r="B59" s="155"/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1:16" s="181" customFormat="1" ht="15.75" customHeight="1" x14ac:dyDescent="0.25">
      <c r="B60" s="155"/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1:16" x14ac:dyDescent="0.25">
      <c r="A61" s="181"/>
      <c r="B61" s="155"/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  <c r="P61" s="181"/>
    </row>
    <row r="62" spans="1:16" x14ac:dyDescent="0.25">
      <c r="A62" s="181"/>
      <c r="B62" s="155"/>
      <c r="P62" s="181"/>
    </row>
    <row r="63" spans="1:16" x14ac:dyDescent="0.25">
      <c r="P63" s="181"/>
    </row>
    <row r="64" spans="1:16" x14ac:dyDescent="0.25">
      <c r="P64" s="181"/>
    </row>
    <row r="65" spans="3:16" x14ac:dyDescent="0.25"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</row>
    <row r="66" spans="3:16" x14ac:dyDescent="0.25"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</row>
    <row r="67" spans="3:16" x14ac:dyDescent="0.25"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</row>
    <row r="68" spans="3:16" x14ac:dyDescent="0.25"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</row>
    <row r="69" spans="3:16" x14ac:dyDescent="0.25"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</row>
  </sheetData>
  <sheetProtection algorithmName="SHA-512" hashValue="V+y3irFjiIu/GHEGdHk9liowBqTJ0iPY1qA+qWldZXr5mT1oLosZVoErbw0radxRA8akX2JinvCnyDXvrdTeUw==" saltValue="YjWQdp8LlcJO/c8oqnmwkQ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">
    <cfRule type="cellIs" dxfId="341" priority="27" operator="equal">
      <formula>0</formula>
    </cfRule>
  </conditionalFormatting>
  <conditionalFormatting sqref="D29:J30 D31:E31">
    <cfRule type="cellIs" dxfId="340" priority="26" operator="equal">
      <formula>0</formula>
    </cfRule>
  </conditionalFormatting>
  <conditionalFormatting sqref="K30 L31">
    <cfRule type="cellIs" dxfId="339" priority="25" operator="equal">
      <formula>0</formula>
    </cfRule>
  </conditionalFormatting>
  <conditionalFormatting sqref="K30 L31">
    <cfRule type="cellIs" dxfId="338" priority="24" operator="equal">
      <formula>0</formula>
    </cfRule>
  </conditionalFormatting>
  <conditionalFormatting sqref="M29">
    <cfRule type="cellIs" dxfId="337" priority="23" operator="equal">
      <formula>0</formula>
    </cfRule>
  </conditionalFormatting>
  <conditionalFormatting sqref="M29">
    <cfRule type="cellIs" dxfId="336" priority="22" operator="equal">
      <formula>0</formula>
    </cfRule>
  </conditionalFormatting>
  <conditionalFormatting sqref="M31">
    <cfRule type="cellIs" dxfId="335" priority="21" operator="equal">
      <formula>0</formula>
    </cfRule>
  </conditionalFormatting>
  <conditionalFormatting sqref="M31">
    <cfRule type="cellIs" dxfId="334" priority="20" operator="equal">
      <formula>0</formula>
    </cfRule>
  </conditionalFormatting>
  <conditionalFormatting sqref="F31:K31">
    <cfRule type="cellIs" dxfId="333" priority="19" operator="equal">
      <formula>0</formula>
    </cfRule>
  </conditionalFormatting>
  <conditionalFormatting sqref="J11:J28">
    <cfRule type="cellIs" dxfId="332" priority="18" operator="equal">
      <formula>0</formula>
    </cfRule>
  </conditionalFormatting>
  <conditionalFormatting sqref="K11:L28">
    <cfRule type="cellIs" dxfId="331" priority="17" operator="equal">
      <formula>0</formula>
    </cfRule>
  </conditionalFormatting>
  <conditionalFormatting sqref="J11:L28">
    <cfRule type="cellIs" dxfId="330" priority="16" operator="equal">
      <formula>0</formula>
    </cfRule>
  </conditionalFormatting>
  <conditionalFormatting sqref="I11">
    <cfRule type="cellIs" dxfId="329" priority="9" operator="equal">
      <formula>0</formula>
    </cfRule>
  </conditionalFormatting>
  <conditionalFormatting sqref="I11">
    <cfRule type="cellIs" dxfId="328" priority="8" operator="equal">
      <formula>0</formula>
    </cfRule>
  </conditionalFormatting>
  <conditionalFormatting sqref="H12:H28">
    <cfRule type="cellIs" dxfId="327" priority="15" operator="equal">
      <formula>0</formula>
    </cfRule>
  </conditionalFormatting>
  <conditionalFormatting sqref="H12:H28">
    <cfRule type="cellIs" dxfId="326" priority="14" operator="equal">
      <formula>0</formula>
    </cfRule>
  </conditionalFormatting>
  <conditionalFormatting sqref="H11:H28">
    <cfRule type="cellIs" dxfId="325" priority="11" operator="equal">
      <formula>0</formula>
    </cfRule>
  </conditionalFormatting>
  <conditionalFormatting sqref="H11:H28">
    <cfRule type="cellIs" dxfId="324" priority="10" operator="equal">
      <formula>0</formula>
    </cfRule>
  </conditionalFormatting>
  <conditionalFormatting sqref="I12:I28">
    <cfRule type="cellIs" dxfId="323" priority="13" operator="equal">
      <formula>0</formula>
    </cfRule>
  </conditionalFormatting>
  <conditionalFormatting sqref="I12:I28">
    <cfRule type="cellIs" dxfId="322" priority="12" operator="equal">
      <formula>0</formula>
    </cfRule>
  </conditionalFormatting>
  <conditionalFormatting sqref="C11:C28">
    <cfRule type="expression" dxfId="321" priority="7">
      <formula>AND($L$5&gt;10000,$A11="Ferien")</formula>
    </cfRule>
  </conditionalFormatting>
  <conditionalFormatting sqref="D11:N11 D19:N28 H12:N17 H18:L18 N18">
    <cfRule type="expression" dxfId="320" priority="6" stopIfTrue="1">
      <formula>AND($L$5&gt;10000,$A11="Ferien")</formula>
    </cfRule>
  </conditionalFormatting>
  <conditionalFormatting sqref="D11:M11 D19:M28 H12:M17 H18:L18">
    <cfRule type="expression" dxfId="319" priority="5" stopIfTrue="1">
      <formula>AND($L$5&gt;10000,$A11="Ferien")</formula>
    </cfRule>
  </conditionalFormatting>
  <conditionalFormatting sqref="D12:G18">
    <cfRule type="expression" dxfId="318" priority="4" stopIfTrue="1">
      <formula>AND($L$5&gt;10000,$A12="Ferien")</formula>
    </cfRule>
  </conditionalFormatting>
  <conditionalFormatting sqref="D12:G18">
    <cfRule type="expression" dxfId="317" priority="3" stopIfTrue="1">
      <formula>AND($L$5&gt;10000,$A12="Ferien")</formula>
    </cfRule>
  </conditionalFormatting>
  <conditionalFormatting sqref="M18">
    <cfRule type="expression" dxfId="316" priority="2" stopIfTrue="1">
      <formula>AND($L$5&gt;10000,$A18="Ferien")</formula>
    </cfRule>
  </conditionalFormatting>
  <conditionalFormatting sqref="M18">
    <cfRule type="expression" dxfId="315" priority="1" stopIfTrue="1">
      <formula>AND($L$5&gt;10000,$A18="Ferien")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50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0"/>
  <dimension ref="A1:T69"/>
  <sheetViews>
    <sheetView view="pageLayout" topLeftCell="C22" zoomScaleNormal="100" workbookViewId="0">
      <selection activeCell="O27" sqref="O27"/>
    </sheetView>
  </sheetViews>
  <sheetFormatPr baseColWidth="10" defaultColWidth="10.85546875" defaultRowHeight="15" x14ac:dyDescent="0.25"/>
  <cols>
    <col min="1" max="1" width="6" style="179" hidden="1" customWidth="1"/>
    <col min="2" max="2" width="29.85546875" style="149" hidden="1" customWidth="1"/>
    <col min="3" max="3" width="10.85546875" style="179"/>
    <col min="4" max="7" width="8.140625" style="179" customWidth="1"/>
    <col min="8" max="9" width="9.85546875" style="179" hidden="1" customWidth="1"/>
    <col min="10" max="10" width="7.5703125" style="179" customWidth="1"/>
    <col min="11" max="12" width="8.42578125" style="179" customWidth="1"/>
    <col min="13" max="13" width="13.140625" style="179" customWidth="1"/>
    <col min="14" max="14" width="9" style="179" customWidth="1"/>
    <col min="15" max="17" width="10.85546875" style="179"/>
    <col min="18" max="18" width="11.5703125" style="179" customWidth="1"/>
    <col min="19" max="19" width="10.85546875" style="179"/>
    <col min="20" max="20" width="2.85546875" style="179" bestFit="1" customWidth="1"/>
    <col min="21" max="21" width="7" style="179" customWidth="1"/>
    <col min="22" max="16384" width="10.85546875" style="17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80"/>
      <c r="P1" s="180"/>
      <c r="Q1" s="180"/>
      <c r="R1" s="180"/>
      <c r="S1" s="180"/>
      <c r="T1" s="180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2"/>
      <c r="Q2" s="2"/>
      <c r="R2" s="2"/>
      <c r="S2" s="2"/>
      <c r="T2" s="2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+Zusammenfassung!$C$35</f>
        <v>0</v>
      </c>
      <c r="E5" s="292"/>
      <c r="F5" s="292"/>
      <c r="G5" s="292"/>
      <c r="H5" s="292"/>
      <c r="I5" s="292"/>
      <c r="J5" s="292"/>
      <c r="K5" s="292"/>
      <c r="L5" s="304">
        <f>+Zusammenfassung!$B$35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+Zusammenfassung!$D$35&amp;"; "&amp;+Zusammenfassung!$E$35&amp;" "&amp;+Zusammenfassung!$F$35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IF(+Zusammenfassung!$Q$35="Schule eintragen",0,+Zusammenfassung!$Q$35)</f>
        <v>0</v>
      </c>
    </row>
    <row r="7" spans="1:20" ht="23.45" customHeight="1" thickBot="1" x14ac:dyDescent="0.3">
      <c r="B7" s="150"/>
      <c r="C7" s="57" t="s">
        <v>49</v>
      </c>
      <c r="D7" s="293">
        <f>+Zusammenfassung!$G$35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Daten'!C6:G13,4,FALSE)))</f>
        <v>0</v>
      </c>
    </row>
    <row r="8" spans="1:20" s="181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314" t="s">
        <v>38</v>
      </c>
      <c r="E9" s="314"/>
      <c r="F9" s="314"/>
      <c r="G9" s="314"/>
      <c r="H9" s="298" t="s">
        <v>39</v>
      </c>
      <c r="I9" s="299"/>
      <c r="J9" s="315" t="s">
        <v>37</v>
      </c>
      <c r="K9" s="316"/>
      <c r="L9" s="316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82" t="s">
        <v>5</v>
      </c>
      <c r="E10" s="182" t="s">
        <v>12</v>
      </c>
      <c r="F10" s="182" t="s">
        <v>5</v>
      </c>
      <c r="G10" s="182" t="s">
        <v>12</v>
      </c>
      <c r="H10" s="158" t="s">
        <v>11</v>
      </c>
      <c r="I10" s="159" t="s">
        <v>10</v>
      </c>
      <c r="J10" s="183" t="s">
        <v>11</v>
      </c>
      <c r="K10" s="184" t="s">
        <v>10</v>
      </c>
      <c r="L10" s="317"/>
      <c r="M10" s="312"/>
      <c r="N10" s="313"/>
    </row>
    <row r="11" spans="1:20" x14ac:dyDescent="0.25">
      <c r="A11" s="17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3" t="e">
        <f>IF($N$6=0,0,+ROUNDDOWN(D11/$N$6,0)*$N$6+ROUNDDOWN(E11/$N$6,0)*$N$6)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85">
        <f>IFERROR((H11/$N$6),0)</f>
        <v>0</v>
      </c>
      <c r="K11" s="186" t="str">
        <f>IF(+I11/'allg. Daten'!$D$21=0,"",+I11/'allg. Daten'!$D$21)</f>
        <v/>
      </c>
      <c r="L11" s="187">
        <f>+IFERROR(J11+K11,MAX(J11,K11))</f>
        <v>0</v>
      </c>
      <c r="M11" s="135"/>
      <c r="N11" s="167" t="s">
        <v>3</v>
      </c>
    </row>
    <row r="12" spans="1:20" x14ac:dyDescent="0.25">
      <c r="A12" s="17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3" t="e">
        <f t="shared" ref="H12:H28" si="0">IF($N$6=0,0,+ROUNDDOWN(D12/$N$6,0)*$N$6+ROUNDDOWN(E12/$N$6,0)*$N$6)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85">
        <f t="shared" ref="J12:J28" si="1">IFERROR((H12/$N$6),0)</f>
        <v>0</v>
      </c>
      <c r="K12" s="186" t="str">
        <f>IF(+I12/'allg. Daten'!$D$21=0,"",+I12/'allg. Daten'!$D$21)</f>
        <v/>
      </c>
      <c r="L12" s="187">
        <f t="shared" ref="L12:L28" si="2">+IFERROR(J12+K12,MAX(J12,K12))</f>
        <v>0</v>
      </c>
      <c r="M12" s="135"/>
      <c r="N12" s="167" t="s">
        <v>3</v>
      </c>
    </row>
    <row r="13" spans="1:20" x14ac:dyDescent="0.25">
      <c r="A13" s="17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3" t="e">
        <f t="shared" si="0"/>
        <v>#DIV/0!</v>
      </c>
      <c r="I13" s="163">
        <f>+ROUNDDOWN(F13/'allg. Daten'!$D$21,0)*'allg. Daten'!$D$21+ROUNDDOWN(G13/'allg. Daten'!$D$22,0)*'allg. Daten'!$D$22</f>
        <v>0</v>
      </c>
      <c r="J13" s="185">
        <f t="shared" si="1"/>
        <v>0</v>
      </c>
      <c r="K13" s="186" t="str">
        <f>IF(+I13/'allg. Daten'!$D$21=0,"",+I13/'allg. Daten'!$D$21)</f>
        <v/>
      </c>
      <c r="L13" s="187">
        <f t="shared" si="2"/>
        <v>0</v>
      </c>
      <c r="M13" s="135"/>
      <c r="N13" s="167" t="s">
        <v>3</v>
      </c>
    </row>
    <row r="14" spans="1:20" x14ac:dyDescent="0.25">
      <c r="A14" s="17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3" t="e">
        <f t="shared" si="0"/>
        <v>#DIV/0!</v>
      </c>
      <c r="I14" s="163">
        <f>+ROUNDDOWN(F14/'allg. Daten'!$D$21,0)*'allg. Daten'!$D$21+ROUNDDOWN(G14/'allg. Daten'!$D$22,0)*'allg. Daten'!$D$22</f>
        <v>0</v>
      </c>
      <c r="J14" s="185">
        <f t="shared" si="1"/>
        <v>0</v>
      </c>
      <c r="K14" s="186" t="str">
        <f>IF(+I14/'allg. Daten'!$D$21=0,"",+I14/'allg. Daten'!$D$21)</f>
        <v/>
      </c>
      <c r="L14" s="187">
        <f t="shared" si="2"/>
        <v>0</v>
      </c>
      <c r="M14" s="135"/>
      <c r="N14" s="167" t="s">
        <v>3</v>
      </c>
    </row>
    <row r="15" spans="1:20" x14ac:dyDescent="0.25">
      <c r="A15" s="17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3" t="e">
        <f t="shared" si="0"/>
        <v>#DIV/0!</v>
      </c>
      <c r="I15" s="163">
        <f>+ROUNDDOWN(F15/'allg. Daten'!$D$21,0)*'allg. Daten'!$D$21+ROUNDDOWN(G15/'allg. Daten'!$D$22,0)*'allg. Daten'!$D$22</f>
        <v>0</v>
      </c>
      <c r="J15" s="185">
        <f t="shared" si="1"/>
        <v>0</v>
      </c>
      <c r="K15" s="186" t="str">
        <f>IF(+I15/'allg. Daten'!$D$21=0,"",+I15/'allg. Daten'!$D$21)</f>
        <v/>
      </c>
      <c r="L15" s="187">
        <f t="shared" si="2"/>
        <v>0</v>
      </c>
      <c r="M15" s="135"/>
      <c r="N15" s="167" t="s">
        <v>3</v>
      </c>
    </row>
    <row r="16" spans="1:20" x14ac:dyDescent="0.25">
      <c r="A16" s="17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3" t="e">
        <f t="shared" si="0"/>
        <v>#DIV/0!</v>
      </c>
      <c r="I16" s="163">
        <f>+ROUNDDOWN(F16/'allg. Daten'!$D$21,0)*'allg. Daten'!$D$21+ROUNDDOWN(G16/'allg. Daten'!$D$22,0)*'allg. Daten'!$D$22</f>
        <v>0</v>
      </c>
      <c r="J16" s="185">
        <f t="shared" si="1"/>
        <v>0</v>
      </c>
      <c r="K16" s="186" t="str">
        <f>IF(+I16/'allg. Daten'!$D$21=0,"",+I16/'allg. Daten'!$D$21)</f>
        <v/>
      </c>
      <c r="L16" s="187">
        <f t="shared" si="2"/>
        <v>0</v>
      </c>
      <c r="M16" s="135"/>
      <c r="N16" s="167" t="s">
        <v>3</v>
      </c>
    </row>
    <row r="17" spans="1:17" x14ac:dyDescent="0.25">
      <c r="A17" s="17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3" t="e">
        <f t="shared" si="0"/>
        <v>#DIV/0!</v>
      </c>
      <c r="I17" s="163">
        <f>+ROUNDDOWN(F17/'allg. Daten'!$D$21,0)*'allg. Daten'!$D$21+ROUNDDOWN(G17/'allg. Daten'!$D$22,0)*'allg. Daten'!$D$22</f>
        <v>0</v>
      </c>
      <c r="J17" s="185">
        <f t="shared" si="1"/>
        <v>0</v>
      </c>
      <c r="K17" s="186" t="str">
        <f>IF(+I17/'allg. Daten'!$D$21=0,"",+I17/'allg. Daten'!$D$21)</f>
        <v/>
      </c>
      <c r="L17" s="187">
        <f t="shared" si="2"/>
        <v>0</v>
      </c>
      <c r="M17" s="135"/>
      <c r="N17" s="167" t="s">
        <v>3</v>
      </c>
    </row>
    <row r="18" spans="1:17" x14ac:dyDescent="0.25">
      <c r="A18" s="17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3" t="e">
        <f t="shared" si="0"/>
        <v>#DIV/0!</v>
      </c>
      <c r="I18" s="163">
        <f>+ROUNDDOWN(F18/'allg. Daten'!$D$21,0)*'allg. Daten'!$D$21+ROUNDDOWN(G18/'allg. Daten'!$D$22,0)*'allg. Daten'!$D$22</f>
        <v>0</v>
      </c>
      <c r="J18" s="185">
        <f t="shared" si="1"/>
        <v>0</v>
      </c>
      <c r="K18" s="186" t="str">
        <f>IF(+I18/'allg. Daten'!$D$21=0,"",+I18/'allg. Daten'!$D$21)</f>
        <v/>
      </c>
      <c r="L18" s="187">
        <f t="shared" si="2"/>
        <v>0</v>
      </c>
      <c r="M18" s="135"/>
      <c r="N18" s="167" t="s">
        <v>3</v>
      </c>
    </row>
    <row r="19" spans="1:17" x14ac:dyDescent="0.25">
      <c r="A19" s="17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3" t="e">
        <f t="shared" si="0"/>
        <v>#DIV/0!</v>
      </c>
      <c r="I19" s="163">
        <f>+ROUNDDOWN(F19/'allg. Daten'!$D$21,0)*'allg. Daten'!$D$21+ROUNDDOWN(G19/'allg. Daten'!$D$22,0)*'allg. Daten'!$D$22</f>
        <v>0</v>
      </c>
      <c r="J19" s="185">
        <f t="shared" si="1"/>
        <v>0</v>
      </c>
      <c r="K19" s="186" t="str">
        <f>IF(+I19/'allg. Daten'!$D$21=0,"",+I19/'allg. Daten'!$D$21)</f>
        <v/>
      </c>
      <c r="L19" s="187">
        <f t="shared" si="2"/>
        <v>0</v>
      </c>
      <c r="M19" s="135"/>
      <c r="N19" s="167" t="s">
        <v>3</v>
      </c>
    </row>
    <row r="20" spans="1:17" x14ac:dyDescent="0.25">
      <c r="A20" s="17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3" t="e">
        <f t="shared" si="0"/>
        <v>#DIV/0!</v>
      </c>
      <c r="I20" s="163">
        <f>+ROUNDDOWN(F20/'allg. Daten'!$D$21,0)*'allg. Daten'!$D$21+ROUNDDOWN(G20/'allg. Daten'!$D$22,0)*'allg. Daten'!$D$22</f>
        <v>0</v>
      </c>
      <c r="J20" s="185">
        <f t="shared" si="1"/>
        <v>0</v>
      </c>
      <c r="K20" s="186" t="str">
        <f>IF(+I20/'allg. Daten'!$D$21=0,"",+I20/'allg. Daten'!$D$21)</f>
        <v/>
      </c>
      <c r="L20" s="187">
        <f t="shared" si="2"/>
        <v>0</v>
      </c>
      <c r="M20" s="135"/>
      <c r="N20" s="167" t="s">
        <v>3</v>
      </c>
    </row>
    <row r="21" spans="1:17" x14ac:dyDescent="0.25">
      <c r="A21" s="17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3" t="e">
        <f t="shared" si="0"/>
        <v>#DIV/0!</v>
      </c>
      <c r="I21" s="163">
        <f>+ROUNDDOWN(F21/'allg. Daten'!$D$21,0)*'allg. Daten'!$D$21+ROUNDDOWN(G21/'allg. Daten'!$D$22,0)*'allg. Daten'!$D$22</f>
        <v>0</v>
      </c>
      <c r="J21" s="185">
        <f t="shared" si="1"/>
        <v>0</v>
      </c>
      <c r="K21" s="186" t="str">
        <f>IF(+I21/'allg. Daten'!$D$21=0,"",+I21/'allg. Daten'!$D$21)</f>
        <v/>
      </c>
      <c r="L21" s="187">
        <f t="shared" si="2"/>
        <v>0</v>
      </c>
      <c r="M21" s="135"/>
      <c r="N21" s="167" t="s">
        <v>3</v>
      </c>
    </row>
    <row r="22" spans="1:17" x14ac:dyDescent="0.25">
      <c r="A22" s="17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3" t="e">
        <f t="shared" si="0"/>
        <v>#DIV/0!</v>
      </c>
      <c r="I22" s="163">
        <f>+ROUNDDOWN(F22/'allg. Daten'!$D$21,0)*'allg. Daten'!$D$21+ROUNDDOWN(G22/'allg. Daten'!$D$22,0)*'allg. Daten'!$D$22</f>
        <v>0</v>
      </c>
      <c r="J22" s="185">
        <f t="shared" si="1"/>
        <v>0</v>
      </c>
      <c r="K22" s="186" t="str">
        <f>IF(+I22/'allg. Daten'!$D$21=0,"",+I22/'allg. Daten'!$D$21)</f>
        <v/>
      </c>
      <c r="L22" s="187">
        <f t="shared" si="2"/>
        <v>0</v>
      </c>
      <c r="M22" s="135"/>
      <c r="N22" s="167" t="s">
        <v>3</v>
      </c>
    </row>
    <row r="23" spans="1:17" x14ac:dyDescent="0.25">
      <c r="A23" s="17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3" t="e">
        <f t="shared" si="0"/>
        <v>#DIV/0!</v>
      </c>
      <c r="I23" s="163">
        <f>+ROUNDDOWN(F23/'allg. Daten'!$D$21,0)*'allg. Daten'!$D$21+ROUNDDOWN(G23/'allg. Daten'!$D$22,0)*'allg. Daten'!$D$22</f>
        <v>0</v>
      </c>
      <c r="J23" s="185">
        <f t="shared" si="1"/>
        <v>0</v>
      </c>
      <c r="K23" s="186" t="str">
        <f>IF(+I23/'allg. Daten'!$D$21=0,"",+I23/'allg. Daten'!$D$21)</f>
        <v/>
      </c>
      <c r="L23" s="187">
        <f t="shared" si="2"/>
        <v>0</v>
      </c>
      <c r="M23" s="135"/>
      <c r="N23" s="167" t="s">
        <v>3</v>
      </c>
    </row>
    <row r="24" spans="1:17" x14ac:dyDescent="0.25">
      <c r="A24" s="17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3" t="e">
        <f t="shared" si="0"/>
        <v>#DIV/0!</v>
      </c>
      <c r="I24" s="163">
        <f>+ROUNDDOWN(F24/'allg. Daten'!$D$21,0)*'allg. Daten'!$D$21+ROUNDDOWN(G24/'allg. Daten'!$D$22,0)*'allg. Daten'!$D$22</f>
        <v>0</v>
      </c>
      <c r="J24" s="185">
        <f t="shared" si="1"/>
        <v>0</v>
      </c>
      <c r="K24" s="186" t="str">
        <f>IF(+I24/'allg. Daten'!$D$21=0,"",+I24/'allg. Daten'!$D$21)</f>
        <v/>
      </c>
      <c r="L24" s="187">
        <f t="shared" si="2"/>
        <v>0</v>
      </c>
      <c r="M24" s="135"/>
      <c r="N24" s="167" t="s">
        <v>3</v>
      </c>
    </row>
    <row r="25" spans="1:17" x14ac:dyDescent="0.25">
      <c r="A25" s="17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3" t="e">
        <f t="shared" si="0"/>
        <v>#DIV/0!</v>
      </c>
      <c r="I25" s="163">
        <f>+ROUNDDOWN(F25/'allg. Daten'!$D$21,0)*'allg. Daten'!$D$21+ROUNDDOWN(G25/'allg. Daten'!$D$22,0)*'allg. Daten'!$D$22</f>
        <v>0</v>
      </c>
      <c r="J25" s="185">
        <f t="shared" si="1"/>
        <v>0</v>
      </c>
      <c r="K25" s="186" t="str">
        <f>IF(+I25/'allg. Daten'!$D$21=0,"",+I25/'allg. Daten'!$D$21)</f>
        <v/>
      </c>
      <c r="L25" s="187">
        <f t="shared" si="2"/>
        <v>0</v>
      </c>
      <c r="M25" s="135"/>
      <c r="N25" s="167" t="s">
        <v>3</v>
      </c>
    </row>
    <row r="26" spans="1:17" x14ac:dyDescent="0.25">
      <c r="A26" s="17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3" t="e">
        <f t="shared" si="0"/>
        <v>#DIV/0!</v>
      </c>
      <c r="I26" s="163">
        <f>+ROUNDDOWN(F26/'allg. Daten'!$D$21,0)*'allg. Daten'!$D$21+ROUNDDOWN(G26/'allg. Daten'!$D$22,0)*'allg. Daten'!$D$22</f>
        <v>0</v>
      </c>
      <c r="J26" s="185">
        <f t="shared" si="1"/>
        <v>0</v>
      </c>
      <c r="K26" s="186" t="str">
        <f>IF(+I26/'allg. Daten'!$D$21=0,"",+I26/'allg. Daten'!$D$21)</f>
        <v/>
      </c>
      <c r="L26" s="187">
        <f t="shared" si="2"/>
        <v>0</v>
      </c>
      <c r="M26" s="135"/>
      <c r="N26" s="167" t="s">
        <v>3</v>
      </c>
    </row>
    <row r="27" spans="1:17" x14ac:dyDescent="0.25">
      <c r="A27" s="17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3" t="e">
        <f t="shared" si="0"/>
        <v>#DIV/0!</v>
      </c>
      <c r="I27" s="163">
        <f>+ROUNDDOWN(F27/'allg. Daten'!$D$21,0)*'allg. Daten'!$D$21+ROUNDDOWN(G27/'allg. Daten'!$D$22,0)*'allg. Daten'!$D$22</f>
        <v>0</v>
      </c>
      <c r="J27" s="185">
        <f t="shared" si="1"/>
        <v>0</v>
      </c>
      <c r="K27" s="186" t="str">
        <f>IF(+I27/'allg. Daten'!$D$21=0,"",+I27/'allg. Daten'!$D$21)</f>
        <v/>
      </c>
      <c r="L27" s="187">
        <f t="shared" si="2"/>
        <v>0</v>
      </c>
      <c r="M27" s="135"/>
      <c r="N27" s="167" t="s">
        <v>3</v>
      </c>
    </row>
    <row r="28" spans="1:17" ht="15.75" thickBot="1" x14ac:dyDescent="0.3">
      <c r="A28" s="17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3" t="e">
        <f t="shared" si="0"/>
        <v>#DIV/0!</v>
      </c>
      <c r="I28" s="169">
        <f>+ROUNDDOWN(F28/'allg. Daten'!$D$21,0)*'allg. Daten'!$D$21+ROUNDDOWN(G28/'allg. Daten'!$D$22,0)*'allg. Daten'!$D$22</f>
        <v>0</v>
      </c>
      <c r="J28" s="185">
        <f t="shared" si="1"/>
        <v>0</v>
      </c>
      <c r="K28" s="186" t="str">
        <f>IF(+I28/'allg. Daten'!$D$21=0,"",+I28/'allg. Daten'!$D$21)</f>
        <v/>
      </c>
      <c r="L28" s="187">
        <f t="shared" si="2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5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88" t="s">
        <v>57</v>
      </c>
      <c r="D31" s="189"/>
      <c r="E31" s="189"/>
      <c r="F31" s="189"/>
      <c r="G31" s="189"/>
      <c r="H31" s="189"/>
      <c r="I31" s="189"/>
      <c r="J31" s="189"/>
      <c r="K31" s="189"/>
      <c r="L31" s="190">
        <f>+J29+K30</f>
        <v>0</v>
      </c>
      <c r="M31" s="190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P32" s="181"/>
      <c r="Q32" s="191"/>
    </row>
    <row r="33" spans="1:16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  <c r="P33" s="181"/>
    </row>
    <row r="34" spans="1:16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  <c r="P34" s="181"/>
    </row>
    <row r="35" spans="1:16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  <c r="P35" s="181"/>
    </row>
    <row r="36" spans="1:16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  <c r="P36" s="181"/>
    </row>
    <row r="37" spans="1:16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81"/>
    </row>
    <row r="38" spans="1:16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  <c r="P38" s="181"/>
    </row>
    <row r="39" spans="1:16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  <c r="P39" s="181"/>
    </row>
    <row r="40" spans="1:16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  <c r="P40" s="181"/>
    </row>
    <row r="41" spans="1:16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  <c r="P41" s="181"/>
    </row>
    <row r="42" spans="1:16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  <c r="P42" s="181"/>
    </row>
    <row r="43" spans="1:16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  <c r="P43" s="181"/>
    </row>
    <row r="44" spans="1:16" x14ac:dyDescent="0.25">
      <c r="A44" s="181"/>
      <c r="B44" s="155"/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  <c r="P44" s="181"/>
    </row>
    <row r="45" spans="1:16" s="181" customFormat="1" x14ac:dyDescent="0.25">
      <c r="B45" s="155"/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1:16" s="181" customFormat="1" x14ac:dyDescent="0.25">
      <c r="B46" s="155"/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1:16" s="181" customFormat="1" x14ac:dyDescent="0.25">
      <c r="B47" s="155"/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1:16" s="181" customFormat="1" ht="7.5" customHeight="1" x14ac:dyDescent="0.25">
      <c r="B48" s="155"/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1:16" s="181" customFormat="1" x14ac:dyDescent="0.25">
      <c r="B49" s="155"/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1:16" s="181" customFormat="1" x14ac:dyDescent="0.25">
      <c r="B50" s="155"/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1:16" s="181" customFormat="1" x14ac:dyDescent="0.25">
      <c r="B51" s="155"/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1:16" s="181" customFormat="1" x14ac:dyDescent="0.25">
      <c r="B52" s="155"/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1:16" s="181" customFormat="1" ht="15.75" customHeight="1" x14ac:dyDescent="0.25">
      <c r="B53" s="155"/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1:16" s="181" customFormat="1" x14ac:dyDescent="0.25">
      <c r="B54" s="155"/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1:16" s="181" customFormat="1" x14ac:dyDescent="0.25">
      <c r="B55" s="155"/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1:16" s="181" customFormat="1" x14ac:dyDescent="0.25">
      <c r="B56" s="155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1:16" s="181" customFormat="1" x14ac:dyDescent="0.25">
      <c r="B57" s="155"/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1:16" s="181" customFormat="1" x14ac:dyDescent="0.25">
      <c r="B58" s="155"/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1:16" s="181" customFormat="1" x14ac:dyDescent="0.25">
      <c r="B59" s="155"/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1:16" s="181" customFormat="1" ht="15.75" customHeight="1" x14ac:dyDescent="0.25">
      <c r="B60" s="155"/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1:16" x14ac:dyDescent="0.25">
      <c r="A61" s="181"/>
      <c r="B61" s="155"/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  <c r="P61" s="181"/>
    </row>
    <row r="62" spans="1:16" x14ac:dyDescent="0.25">
      <c r="A62" s="181"/>
      <c r="B62" s="155"/>
      <c r="P62" s="181"/>
    </row>
    <row r="63" spans="1:16" x14ac:dyDescent="0.25">
      <c r="P63" s="181"/>
    </row>
    <row r="64" spans="1:16" x14ac:dyDescent="0.25">
      <c r="P64" s="181"/>
    </row>
    <row r="65" spans="3:16" x14ac:dyDescent="0.25"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</row>
    <row r="66" spans="3:16" x14ac:dyDescent="0.25"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</row>
    <row r="67" spans="3:16" x14ac:dyDescent="0.25"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</row>
    <row r="68" spans="3:16" x14ac:dyDescent="0.25"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</row>
    <row r="69" spans="3:16" x14ac:dyDescent="0.25"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</row>
  </sheetData>
  <sheetProtection algorithmName="SHA-512" hashValue="lEUwVJzxH6uho4ae101l2aY7IZIyrjKy19cM+CagG4mpgStty3DaHOkz+1Yd/WAPUf+Mp7a48dqYIg6+H/IucQ==" saltValue="lCRabZt+WJvebkLU8++qBg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">
    <cfRule type="cellIs" dxfId="314" priority="27" operator="equal">
      <formula>0</formula>
    </cfRule>
  </conditionalFormatting>
  <conditionalFormatting sqref="D29:J30 D31:E31">
    <cfRule type="cellIs" dxfId="313" priority="26" operator="equal">
      <formula>0</formula>
    </cfRule>
  </conditionalFormatting>
  <conditionalFormatting sqref="K30 L31">
    <cfRule type="cellIs" dxfId="312" priority="25" operator="equal">
      <formula>0</formula>
    </cfRule>
  </conditionalFormatting>
  <conditionalFormatting sqref="K30 L31">
    <cfRule type="cellIs" dxfId="311" priority="24" operator="equal">
      <formula>0</formula>
    </cfRule>
  </conditionalFormatting>
  <conditionalFormatting sqref="M29">
    <cfRule type="cellIs" dxfId="310" priority="23" operator="equal">
      <formula>0</formula>
    </cfRule>
  </conditionalFormatting>
  <conditionalFormatting sqref="M29">
    <cfRule type="cellIs" dxfId="309" priority="22" operator="equal">
      <formula>0</formula>
    </cfRule>
  </conditionalFormatting>
  <conditionalFormatting sqref="M31">
    <cfRule type="cellIs" dxfId="308" priority="21" operator="equal">
      <formula>0</formula>
    </cfRule>
  </conditionalFormatting>
  <conditionalFormatting sqref="M31">
    <cfRule type="cellIs" dxfId="307" priority="20" operator="equal">
      <formula>0</formula>
    </cfRule>
  </conditionalFormatting>
  <conditionalFormatting sqref="F31:K31">
    <cfRule type="cellIs" dxfId="306" priority="19" operator="equal">
      <formula>0</formula>
    </cfRule>
  </conditionalFormatting>
  <conditionalFormatting sqref="J11:J28">
    <cfRule type="cellIs" dxfId="305" priority="18" operator="equal">
      <formula>0</formula>
    </cfRule>
  </conditionalFormatting>
  <conditionalFormatting sqref="K11:L28">
    <cfRule type="cellIs" dxfId="304" priority="17" operator="equal">
      <formula>0</formula>
    </cfRule>
  </conditionalFormatting>
  <conditionalFormatting sqref="J11:L28">
    <cfRule type="cellIs" dxfId="303" priority="16" operator="equal">
      <formula>0</formula>
    </cfRule>
  </conditionalFormatting>
  <conditionalFormatting sqref="I11">
    <cfRule type="cellIs" dxfId="302" priority="9" operator="equal">
      <formula>0</formula>
    </cfRule>
  </conditionalFormatting>
  <conditionalFormatting sqref="I11">
    <cfRule type="cellIs" dxfId="301" priority="8" operator="equal">
      <formula>0</formula>
    </cfRule>
  </conditionalFormatting>
  <conditionalFormatting sqref="H12:H28">
    <cfRule type="cellIs" dxfId="300" priority="15" operator="equal">
      <formula>0</formula>
    </cfRule>
  </conditionalFormatting>
  <conditionalFormatting sqref="H12:H28">
    <cfRule type="cellIs" dxfId="299" priority="14" operator="equal">
      <formula>0</formula>
    </cfRule>
  </conditionalFormatting>
  <conditionalFormatting sqref="H11:H28">
    <cfRule type="cellIs" dxfId="298" priority="11" operator="equal">
      <formula>0</formula>
    </cfRule>
  </conditionalFormatting>
  <conditionalFormatting sqref="H11:H28">
    <cfRule type="cellIs" dxfId="297" priority="10" operator="equal">
      <formula>0</formula>
    </cfRule>
  </conditionalFormatting>
  <conditionalFormatting sqref="I12:I28">
    <cfRule type="cellIs" dxfId="296" priority="13" operator="equal">
      <formula>0</formula>
    </cfRule>
  </conditionalFormatting>
  <conditionalFormatting sqref="I12:I28">
    <cfRule type="cellIs" dxfId="295" priority="12" operator="equal">
      <formula>0</formula>
    </cfRule>
  </conditionalFormatting>
  <conditionalFormatting sqref="C11:C28">
    <cfRule type="expression" dxfId="294" priority="7">
      <formula>AND($L$5&gt;10000,$A11="Ferien")</formula>
    </cfRule>
  </conditionalFormatting>
  <conditionalFormatting sqref="D11:N11 D19:N28 H12:N17 H18:L18 N18">
    <cfRule type="expression" dxfId="293" priority="6" stopIfTrue="1">
      <formula>AND($L$5&gt;10000,$A11="Ferien")</formula>
    </cfRule>
  </conditionalFormatting>
  <conditionalFormatting sqref="D11:M11 D19:M28 H12:M17 H18:L18">
    <cfRule type="expression" dxfId="292" priority="5" stopIfTrue="1">
      <formula>AND($L$5&gt;10000,$A11="Ferien")</formula>
    </cfRule>
  </conditionalFormatting>
  <conditionalFormatting sqref="D12:G18">
    <cfRule type="expression" dxfId="291" priority="4" stopIfTrue="1">
      <formula>AND($L$5&gt;10000,$A12="Ferien")</formula>
    </cfRule>
  </conditionalFormatting>
  <conditionalFormatting sqref="D12:G18">
    <cfRule type="expression" dxfId="290" priority="3" stopIfTrue="1">
      <formula>AND($L$5&gt;10000,$A12="Ferien")</formula>
    </cfRule>
  </conditionalFormatting>
  <conditionalFormatting sqref="M18">
    <cfRule type="expression" dxfId="289" priority="2" stopIfTrue="1">
      <formula>AND($L$5&gt;10000,$A18="Ferien")</formula>
    </cfRule>
  </conditionalFormatting>
  <conditionalFormatting sqref="M18">
    <cfRule type="expression" dxfId="288" priority="1" stopIfTrue="1">
      <formula>AND($L$5&gt;10000,$A18="Ferien")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6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1"/>
  <dimension ref="A1:T62"/>
  <sheetViews>
    <sheetView view="pageLayout" topLeftCell="C1" zoomScaleNormal="70" workbookViewId="0">
      <selection activeCell="O27" sqref="O27"/>
    </sheetView>
  </sheetViews>
  <sheetFormatPr baseColWidth="10" defaultColWidth="11.42578125" defaultRowHeight="15" x14ac:dyDescent="0.25"/>
  <cols>
    <col min="1" max="1" width="6" style="149" hidden="1" customWidth="1"/>
    <col min="2" max="2" width="29.85546875" style="149" hidden="1" customWidth="1"/>
    <col min="3" max="3" width="11.42578125" style="149"/>
    <col min="4" max="7" width="8.140625" style="149" customWidth="1"/>
    <col min="8" max="9" width="9.85546875" style="149" hidden="1" customWidth="1"/>
    <col min="10" max="10" width="7.5703125" style="149" customWidth="1"/>
    <col min="11" max="12" width="8.42578125" style="149" customWidth="1"/>
    <col min="13" max="13" width="13.140625" style="149" customWidth="1"/>
    <col min="14" max="14" width="9" style="149" customWidth="1"/>
    <col min="15" max="17" width="11.42578125" style="149"/>
    <col min="18" max="18" width="11.5703125" style="149" customWidth="1"/>
    <col min="19" max="19" width="11.42578125" style="149"/>
    <col min="20" max="20" width="2.85546875" style="149" bestFit="1" customWidth="1"/>
    <col min="21" max="21" width="7" style="149" customWidth="1"/>
    <col min="22" max="16384" width="11.42578125" style="14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54"/>
      <c r="P1" s="154"/>
      <c r="Q1" s="154"/>
      <c r="R1" s="154"/>
      <c r="S1" s="154"/>
      <c r="T1" s="154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137"/>
      <c r="Q2" s="137"/>
      <c r="R2" s="137"/>
      <c r="S2" s="137"/>
      <c r="T2" s="137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+Zusammenfassung!$C$36</f>
        <v>0</v>
      </c>
      <c r="E5" s="292"/>
      <c r="F5" s="292"/>
      <c r="G5" s="292"/>
      <c r="H5" s="292"/>
      <c r="I5" s="292"/>
      <c r="J5" s="292"/>
      <c r="K5" s="292"/>
      <c r="L5" s="304">
        <f>+Zusammenfassung!$B$36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+Zusammenfassung!$D$36&amp;"; "&amp;+Zusammenfassung!$E$36&amp;" "&amp;+Zusammenfassung!$F$36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IF(+Zusammenfassung!$Q$36="Schule eintragen",0,+Zusammenfassung!$Q$36)</f>
        <v>0</v>
      </c>
    </row>
    <row r="7" spans="1:20" ht="23.45" customHeight="1" thickBot="1" x14ac:dyDescent="0.3">
      <c r="B7" s="150"/>
      <c r="C7" s="57" t="s">
        <v>49</v>
      </c>
      <c r="D7" s="293">
        <f>+Zusammenfassung!$G$36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Daten'!$C$6:$G$13,4,FALSE)))</f>
        <v>0</v>
      </c>
    </row>
    <row r="8" spans="1:20" s="155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297" t="s">
        <v>38</v>
      </c>
      <c r="E9" s="297"/>
      <c r="F9" s="297"/>
      <c r="G9" s="297"/>
      <c r="H9" s="298" t="s">
        <v>39</v>
      </c>
      <c r="I9" s="299"/>
      <c r="J9" s="300" t="s">
        <v>37</v>
      </c>
      <c r="K9" s="301"/>
      <c r="L9" s="301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57" t="s">
        <v>5</v>
      </c>
      <c r="E10" s="157" t="s">
        <v>12</v>
      </c>
      <c r="F10" s="157" t="s">
        <v>5</v>
      </c>
      <c r="G10" s="157" t="s">
        <v>12</v>
      </c>
      <c r="H10" s="158" t="s">
        <v>11</v>
      </c>
      <c r="I10" s="159" t="s">
        <v>10</v>
      </c>
      <c r="J10" s="160" t="s">
        <v>11</v>
      </c>
      <c r="K10" s="157" t="s">
        <v>10</v>
      </c>
      <c r="L10" s="302"/>
      <c r="M10" s="312"/>
      <c r="N10" s="313"/>
    </row>
    <row r="11" spans="1:20" x14ac:dyDescent="0.25">
      <c r="A11" s="14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2" t="e">
        <f>+IF($N$6=0,0,ROUNDDOWN(D11/$N$6,0)*$N$6+ROUNDDOWN(E11/$N$6,0)*$N$6)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64">
        <f>IFERROR((H11/$N$6),0)</f>
        <v>0</v>
      </c>
      <c r="K11" s="165" t="str">
        <f>IF(+I11/'allg. Daten'!$D$21=0,"",+I11/'allg. Daten'!$D$21)</f>
        <v/>
      </c>
      <c r="L11" s="166">
        <f>+IFERROR(J11+K11,MAX(J11,K11))</f>
        <v>0</v>
      </c>
      <c r="M11" s="135"/>
      <c r="N11" s="167" t="s">
        <v>3</v>
      </c>
    </row>
    <row r="12" spans="1:20" x14ac:dyDescent="0.25">
      <c r="A12" s="14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2" t="e">
        <f>+IF($N$6=0,0,ROUNDDOWN(D12/$N$6,0)*$N$6+ROUNDDOWN(E12/$N$6,0)*$N$6)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64">
        <f t="shared" ref="J12:J28" si="0">IFERROR((H12/$N$6),0)</f>
        <v>0</v>
      </c>
      <c r="K12" s="165" t="str">
        <f>IF(+I12/'allg. Daten'!$D$21=0,"",+I12/'allg. Daten'!$D$21)</f>
        <v/>
      </c>
      <c r="L12" s="166">
        <f t="shared" ref="L12:L28" si="1">+IFERROR(J12+K12,MAX(J12,K12))</f>
        <v>0</v>
      </c>
      <c r="M12" s="135"/>
      <c r="N12" s="167" t="s">
        <v>3</v>
      </c>
    </row>
    <row r="13" spans="1:20" x14ac:dyDescent="0.25">
      <c r="A13" s="14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2" t="e">
        <f t="shared" ref="H13:H28" si="2">+IF($N$6=0,0,ROUNDDOWN(D13/$N$6,0)*$N$6+ROUNDDOWN(E13/$N$6,0)*$N$6)</f>
        <v>#DIV/0!</v>
      </c>
      <c r="I13" s="163">
        <f>+ROUNDDOWN(F13/'allg. Daten'!$D$21,0)*'allg. Daten'!$D$21+ROUNDDOWN(G13/'allg. Daten'!$D$22,0)*'allg. Daten'!$D$22</f>
        <v>0</v>
      </c>
      <c r="J13" s="164">
        <f t="shared" si="0"/>
        <v>0</v>
      </c>
      <c r="K13" s="165" t="str">
        <f>IF(+I13/'allg. Daten'!$D$21=0,"",+I13/'allg. Daten'!$D$21)</f>
        <v/>
      </c>
      <c r="L13" s="166">
        <f t="shared" si="1"/>
        <v>0</v>
      </c>
      <c r="M13" s="135"/>
      <c r="N13" s="167" t="s">
        <v>3</v>
      </c>
    </row>
    <row r="14" spans="1:20" x14ac:dyDescent="0.25">
      <c r="A14" s="14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2" t="e">
        <f t="shared" si="2"/>
        <v>#DIV/0!</v>
      </c>
      <c r="I14" s="163">
        <f>+ROUNDDOWN(F14/'allg. Daten'!$D$21,0)*'allg. Daten'!$D$21+ROUNDDOWN(G14/'allg. Daten'!$D$22,0)*'allg. Daten'!$D$22</f>
        <v>0</v>
      </c>
      <c r="J14" s="164">
        <f t="shared" si="0"/>
        <v>0</v>
      </c>
      <c r="K14" s="165" t="str">
        <f>IF(+I14/'allg. Daten'!$D$21=0,"",+I14/'allg. Daten'!$D$21)</f>
        <v/>
      </c>
      <c r="L14" s="166">
        <f t="shared" si="1"/>
        <v>0</v>
      </c>
      <c r="M14" s="135"/>
      <c r="N14" s="167" t="s">
        <v>3</v>
      </c>
    </row>
    <row r="15" spans="1:20" x14ac:dyDescent="0.25">
      <c r="A15" s="14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2" t="e">
        <f t="shared" si="2"/>
        <v>#DIV/0!</v>
      </c>
      <c r="I15" s="163">
        <f>+ROUNDDOWN(F15/'allg. Daten'!$D$21,0)*'allg. Daten'!$D$21+ROUNDDOWN(G15/'allg. Daten'!$D$22,0)*'allg. Daten'!$D$22</f>
        <v>0</v>
      </c>
      <c r="J15" s="164">
        <f t="shared" si="0"/>
        <v>0</v>
      </c>
      <c r="K15" s="165" t="str">
        <f>IF(+I15/'allg. Daten'!$D$21=0,"",+I15/'allg. Daten'!$D$21)</f>
        <v/>
      </c>
      <c r="L15" s="166">
        <f t="shared" si="1"/>
        <v>0</v>
      </c>
      <c r="M15" s="135"/>
      <c r="N15" s="167" t="s">
        <v>3</v>
      </c>
    </row>
    <row r="16" spans="1:20" x14ac:dyDescent="0.25">
      <c r="A16" s="14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2" t="e">
        <f t="shared" si="2"/>
        <v>#DIV/0!</v>
      </c>
      <c r="I16" s="163">
        <f>+ROUNDDOWN(F16/'allg. Daten'!$D$21,0)*'allg. Daten'!$D$21+ROUNDDOWN(G16/'allg. Daten'!$D$22,0)*'allg. Daten'!$D$22</f>
        <v>0</v>
      </c>
      <c r="J16" s="164">
        <f t="shared" si="0"/>
        <v>0</v>
      </c>
      <c r="K16" s="165" t="str">
        <f>IF(+I16/'allg. Daten'!$D$21=0,"",+I16/'allg. Daten'!$D$21)</f>
        <v/>
      </c>
      <c r="L16" s="166">
        <f t="shared" si="1"/>
        <v>0</v>
      </c>
      <c r="M16" s="135"/>
      <c r="N16" s="167" t="s">
        <v>3</v>
      </c>
    </row>
    <row r="17" spans="1:17" x14ac:dyDescent="0.25">
      <c r="A17" s="14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2" t="e">
        <f t="shared" si="2"/>
        <v>#DIV/0!</v>
      </c>
      <c r="I17" s="163">
        <f>+ROUNDDOWN(F17/'allg. Daten'!$D$21,0)*'allg. Daten'!$D$21+ROUNDDOWN(G17/'allg. Daten'!$D$22,0)*'allg. Daten'!$D$22</f>
        <v>0</v>
      </c>
      <c r="J17" s="164">
        <f t="shared" si="0"/>
        <v>0</v>
      </c>
      <c r="K17" s="165" t="str">
        <f>IF(+I17/'allg. Daten'!$D$21=0,"",+I17/'allg. Daten'!$D$21)</f>
        <v/>
      </c>
      <c r="L17" s="166">
        <f t="shared" si="1"/>
        <v>0</v>
      </c>
      <c r="M17" s="135"/>
      <c r="N17" s="167" t="s">
        <v>3</v>
      </c>
    </row>
    <row r="18" spans="1:17" x14ac:dyDescent="0.25">
      <c r="A18" s="14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2" t="e">
        <f t="shared" si="2"/>
        <v>#DIV/0!</v>
      </c>
      <c r="I18" s="163">
        <f>+ROUNDDOWN(F18/'allg. Daten'!$D$21,0)*'allg. Daten'!$D$21+ROUNDDOWN(G18/'allg. Daten'!$D$22,0)*'allg. Daten'!$D$22</f>
        <v>0</v>
      </c>
      <c r="J18" s="164">
        <f t="shared" si="0"/>
        <v>0</v>
      </c>
      <c r="K18" s="165" t="str">
        <f>IF(+I18/'allg. Daten'!$D$21=0,"",+I18/'allg. Daten'!$D$21)</f>
        <v/>
      </c>
      <c r="L18" s="166">
        <f t="shared" si="1"/>
        <v>0</v>
      </c>
      <c r="M18" s="135"/>
      <c r="N18" s="167" t="s">
        <v>3</v>
      </c>
    </row>
    <row r="19" spans="1:17" x14ac:dyDescent="0.25">
      <c r="A19" s="14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2" t="e">
        <f t="shared" si="2"/>
        <v>#DIV/0!</v>
      </c>
      <c r="I19" s="163">
        <f>+ROUNDDOWN(F19/'allg. Daten'!$D$21,0)*'allg. Daten'!$D$21+ROUNDDOWN(G19/'allg. Daten'!$D$22,0)*'allg. Daten'!$D$22</f>
        <v>0</v>
      </c>
      <c r="J19" s="164">
        <f t="shared" si="0"/>
        <v>0</v>
      </c>
      <c r="K19" s="165" t="str">
        <f>IF(+I19/'allg. Daten'!$D$21=0,"",+I19/'allg. Daten'!$D$21)</f>
        <v/>
      </c>
      <c r="L19" s="166">
        <f t="shared" si="1"/>
        <v>0</v>
      </c>
      <c r="M19" s="135"/>
      <c r="N19" s="167" t="s">
        <v>3</v>
      </c>
    </row>
    <row r="20" spans="1:17" x14ac:dyDescent="0.25">
      <c r="A20" s="14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2" t="e">
        <f t="shared" si="2"/>
        <v>#DIV/0!</v>
      </c>
      <c r="I20" s="163">
        <f>+ROUNDDOWN(F20/'allg. Daten'!$D$21,0)*'allg. Daten'!$D$21+ROUNDDOWN(G20/'allg. Daten'!$D$22,0)*'allg. Daten'!$D$22</f>
        <v>0</v>
      </c>
      <c r="J20" s="164">
        <f t="shared" si="0"/>
        <v>0</v>
      </c>
      <c r="K20" s="165" t="str">
        <f>IF(+I20/'allg. Daten'!$D$21=0,"",+I20/'allg. Daten'!$D$21)</f>
        <v/>
      </c>
      <c r="L20" s="166">
        <f t="shared" si="1"/>
        <v>0</v>
      </c>
      <c r="M20" s="135"/>
      <c r="N20" s="167" t="s">
        <v>3</v>
      </c>
    </row>
    <row r="21" spans="1:17" x14ac:dyDescent="0.25">
      <c r="A21" s="14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2" t="e">
        <f t="shared" si="2"/>
        <v>#DIV/0!</v>
      </c>
      <c r="I21" s="163">
        <f>+ROUNDDOWN(F21/'allg. Daten'!$D$21,0)*'allg. Daten'!$D$21+ROUNDDOWN(G21/'allg. Daten'!$D$22,0)*'allg. Daten'!$D$22</f>
        <v>0</v>
      </c>
      <c r="J21" s="164">
        <f t="shared" si="0"/>
        <v>0</v>
      </c>
      <c r="K21" s="165" t="str">
        <f>IF(+I21/'allg. Daten'!$D$21=0,"",+I21/'allg. Daten'!$D$21)</f>
        <v/>
      </c>
      <c r="L21" s="166">
        <f t="shared" si="1"/>
        <v>0</v>
      </c>
      <c r="M21" s="135"/>
      <c r="N21" s="167" t="s">
        <v>3</v>
      </c>
    </row>
    <row r="22" spans="1:17" x14ac:dyDescent="0.25">
      <c r="A22" s="14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2" t="e">
        <f t="shared" si="2"/>
        <v>#DIV/0!</v>
      </c>
      <c r="I22" s="163">
        <f>+ROUNDDOWN(F22/'allg. Daten'!$D$21,0)*'allg. Daten'!$D$21+ROUNDDOWN(G22/'allg. Daten'!$D$22,0)*'allg. Daten'!$D$22</f>
        <v>0</v>
      </c>
      <c r="J22" s="164">
        <f t="shared" si="0"/>
        <v>0</v>
      </c>
      <c r="K22" s="165" t="str">
        <f>IF(+I22/'allg. Daten'!$D$21=0,"",+I22/'allg. Daten'!$D$21)</f>
        <v/>
      </c>
      <c r="L22" s="166">
        <f t="shared" si="1"/>
        <v>0</v>
      </c>
      <c r="M22" s="135"/>
      <c r="N22" s="167" t="s">
        <v>3</v>
      </c>
    </row>
    <row r="23" spans="1:17" x14ac:dyDescent="0.25">
      <c r="A23" s="14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2" t="e">
        <f t="shared" si="2"/>
        <v>#DIV/0!</v>
      </c>
      <c r="I23" s="163">
        <f>+ROUNDDOWN(F23/'allg. Daten'!$D$21,0)*'allg. Daten'!$D$21+ROUNDDOWN(G23/'allg. Daten'!$D$22,0)*'allg. Daten'!$D$22</f>
        <v>0</v>
      </c>
      <c r="J23" s="164">
        <f t="shared" si="0"/>
        <v>0</v>
      </c>
      <c r="K23" s="165" t="str">
        <f>IF(+I23/'allg. Daten'!$D$21=0,"",+I23/'allg. Daten'!$D$21)</f>
        <v/>
      </c>
      <c r="L23" s="166">
        <f t="shared" si="1"/>
        <v>0</v>
      </c>
      <c r="M23" s="135"/>
      <c r="N23" s="167" t="s">
        <v>3</v>
      </c>
    </row>
    <row r="24" spans="1:17" x14ac:dyDescent="0.25">
      <c r="A24" s="14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2" t="e">
        <f t="shared" si="2"/>
        <v>#DIV/0!</v>
      </c>
      <c r="I24" s="163">
        <f>+ROUNDDOWN(F24/'allg. Daten'!$D$21,0)*'allg. Daten'!$D$21+ROUNDDOWN(G24/'allg. Daten'!$D$22,0)*'allg. Daten'!$D$22</f>
        <v>0</v>
      </c>
      <c r="J24" s="164">
        <f t="shared" si="0"/>
        <v>0</v>
      </c>
      <c r="K24" s="165" t="str">
        <f>IF(+I24/'allg. Daten'!$D$21=0,"",+I24/'allg. Daten'!$D$21)</f>
        <v/>
      </c>
      <c r="L24" s="166">
        <f t="shared" si="1"/>
        <v>0</v>
      </c>
      <c r="M24" s="135"/>
      <c r="N24" s="167" t="s">
        <v>3</v>
      </c>
    </row>
    <row r="25" spans="1:17" x14ac:dyDescent="0.25">
      <c r="A25" s="14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2" t="e">
        <f t="shared" si="2"/>
        <v>#DIV/0!</v>
      </c>
      <c r="I25" s="163">
        <f>+ROUNDDOWN(F25/'allg. Daten'!$D$21,0)*'allg. Daten'!$D$21+ROUNDDOWN(G25/'allg. Daten'!$D$22,0)*'allg. Daten'!$D$22</f>
        <v>0</v>
      </c>
      <c r="J25" s="164">
        <f t="shared" si="0"/>
        <v>0</v>
      </c>
      <c r="K25" s="165" t="str">
        <f>IF(+I25/'allg. Daten'!$D$21=0,"",+I25/'allg. Daten'!$D$21)</f>
        <v/>
      </c>
      <c r="L25" s="166">
        <f t="shared" si="1"/>
        <v>0</v>
      </c>
      <c r="M25" s="135"/>
      <c r="N25" s="167" t="s">
        <v>3</v>
      </c>
    </row>
    <row r="26" spans="1:17" x14ac:dyDescent="0.25">
      <c r="A26" s="14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2" t="e">
        <f t="shared" si="2"/>
        <v>#DIV/0!</v>
      </c>
      <c r="I26" s="163">
        <f>+ROUNDDOWN(F26/'allg. Daten'!$D$21,0)*'allg. Daten'!$D$21+ROUNDDOWN(G26/'allg. Daten'!$D$22,0)*'allg. Daten'!$D$22</f>
        <v>0</v>
      </c>
      <c r="J26" s="164">
        <f t="shared" si="0"/>
        <v>0</v>
      </c>
      <c r="K26" s="165" t="str">
        <f>IF(+I26/'allg. Daten'!$D$21=0,"",+I26/'allg. Daten'!$D$21)</f>
        <v/>
      </c>
      <c r="L26" s="166">
        <f t="shared" si="1"/>
        <v>0</v>
      </c>
      <c r="M26" s="135"/>
      <c r="N26" s="167" t="s">
        <v>3</v>
      </c>
    </row>
    <row r="27" spans="1:17" x14ac:dyDescent="0.25">
      <c r="A27" s="14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2" t="e">
        <f t="shared" si="2"/>
        <v>#DIV/0!</v>
      </c>
      <c r="I27" s="163">
        <f>+ROUNDDOWN(F27/'allg. Daten'!$D$21,0)*'allg. Daten'!$D$21+ROUNDDOWN(G27/'allg. Daten'!$D$22,0)*'allg. Daten'!$D$22</f>
        <v>0</v>
      </c>
      <c r="J27" s="164">
        <f t="shared" si="0"/>
        <v>0</v>
      </c>
      <c r="K27" s="165" t="str">
        <f>IF(+I27/'allg. Daten'!$D$21=0,"",+I27/'allg. Daten'!$D$21)</f>
        <v/>
      </c>
      <c r="L27" s="166">
        <f t="shared" si="1"/>
        <v>0</v>
      </c>
      <c r="M27" s="135"/>
      <c r="N27" s="167" t="s">
        <v>3</v>
      </c>
    </row>
    <row r="28" spans="1:17" ht="15.75" thickBot="1" x14ac:dyDescent="0.3">
      <c r="A28" s="14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2" t="e">
        <f t="shared" si="2"/>
        <v>#DIV/0!</v>
      </c>
      <c r="I28" s="169">
        <f>+ROUNDDOWN(F28/'allg. Daten'!$D$21,0)*'allg. Daten'!$D$21+ROUNDDOWN(G28/'allg. Daten'!$D$22,0)*'allg. Daten'!$D$22</f>
        <v>0</v>
      </c>
      <c r="J28" s="164">
        <f t="shared" si="0"/>
        <v>0</v>
      </c>
      <c r="K28" s="165" t="str">
        <f>IF(+I28/'allg. Daten'!$D$21=0,"",+I28/'allg. Daten'!$D$21)</f>
        <v/>
      </c>
      <c r="L28" s="166">
        <f t="shared" si="1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4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71" t="s">
        <v>57</v>
      </c>
      <c r="D31" s="173"/>
      <c r="E31" s="173"/>
      <c r="F31" s="173"/>
      <c r="G31" s="173"/>
      <c r="H31" s="173"/>
      <c r="I31" s="173"/>
      <c r="J31" s="173"/>
      <c r="K31" s="173"/>
      <c r="L31" s="176">
        <f>+J29+K30</f>
        <v>0</v>
      </c>
      <c r="M31" s="176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Q32" s="178"/>
    </row>
    <row r="33" spans="3:15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</row>
    <row r="34" spans="3:15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</row>
    <row r="35" spans="3:15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</row>
    <row r="36" spans="3:15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</row>
    <row r="37" spans="3:15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</row>
    <row r="38" spans="3:15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</row>
    <row r="39" spans="3:15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</row>
    <row r="40" spans="3:15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</row>
    <row r="41" spans="3:15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</row>
    <row r="42" spans="3:15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</row>
    <row r="43" spans="3:15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</row>
    <row r="44" spans="3:15" s="155" customFormat="1" x14ac:dyDescent="0.25"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</row>
    <row r="45" spans="3:15" s="155" customFormat="1" x14ac:dyDescent="0.25"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3:15" s="155" customFormat="1" x14ac:dyDescent="0.25"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3:15" s="155" customFormat="1" x14ac:dyDescent="0.25"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3:15" s="155" customFormat="1" ht="7.5" customHeight="1" x14ac:dyDescent="0.25"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3:15" s="155" customFormat="1" x14ac:dyDescent="0.25"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3:15" s="155" customFormat="1" x14ac:dyDescent="0.25"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3:15" s="155" customFormat="1" x14ac:dyDescent="0.25"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3:15" s="155" customFormat="1" x14ac:dyDescent="0.25"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3:15" s="155" customFormat="1" ht="15.75" customHeight="1" x14ac:dyDescent="0.25"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3:15" s="155" customFormat="1" x14ac:dyDescent="0.25"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3:15" s="155" customFormat="1" x14ac:dyDescent="0.25"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3:15" s="155" customFormat="1" x14ac:dyDescent="0.25"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3:15" s="155" customFormat="1" x14ac:dyDescent="0.25"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3:15" s="155" customFormat="1" x14ac:dyDescent="0.25"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3:15" s="155" customFormat="1" x14ac:dyDescent="0.25"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3:15" s="155" customFormat="1" ht="15.75" customHeight="1" x14ac:dyDescent="0.25"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3:15" s="155" customFormat="1" x14ac:dyDescent="0.25"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</row>
    <row r="62" spans="3:15" x14ac:dyDescent="0.25"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</row>
  </sheetData>
  <sheetProtection algorithmName="SHA-512" hashValue="w0pCRyEBkcSyn3xmdUL59HVeBFoZyNsvjXxrXGKd7d7Al7y+36ANdVS/06VC0oM5cyEGbuvR4bcbF009tyDa9w==" saltValue="83CWa91l0dwsoS27XJEWLQ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 J11:J28">
    <cfRule type="cellIs" dxfId="287" priority="21" operator="equal">
      <formula>0</formula>
    </cfRule>
  </conditionalFormatting>
  <conditionalFormatting sqref="K11:L28">
    <cfRule type="cellIs" dxfId="286" priority="20" operator="equal">
      <formula>0</formula>
    </cfRule>
  </conditionalFormatting>
  <conditionalFormatting sqref="D29:J30 D31:E31 J11:L28">
    <cfRule type="cellIs" dxfId="285" priority="19" operator="equal">
      <formula>0</formula>
    </cfRule>
  </conditionalFormatting>
  <conditionalFormatting sqref="I11">
    <cfRule type="cellIs" dxfId="284" priority="12" operator="equal">
      <formula>0</formula>
    </cfRule>
  </conditionalFormatting>
  <conditionalFormatting sqref="I11">
    <cfRule type="cellIs" dxfId="283" priority="11" operator="equal">
      <formula>0</formula>
    </cfRule>
  </conditionalFormatting>
  <conditionalFormatting sqref="H12:H28">
    <cfRule type="cellIs" dxfId="282" priority="18" operator="equal">
      <formula>0</formula>
    </cfRule>
  </conditionalFormatting>
  <conditionalFormatting sqref="H12:H28">
    <cfRule type="cellIs" dxfId="281" priority="17" operator="equal">
      <formula>0</formula>
    </cfRule>
  </conditionalFormatting>
  <conditionalFormatting sqref="H11:H28">
    <cfRule type="cellIs" dxfId="280" priority="14" operator="equal">
      <formula>0</formula>
    </cfRule>
  </conditionalFormatting>
  <conditionalFormatting sqref="H11:H28">
    <cfRule type="cellIs" dxfId="279" priority="13" operator="equal">
      <formula>0</formula>
    </cfRule>
  </conditionalFormatting>
  <conditionalFormatting sqref="I12:I28">
    <cfRule type="cellIs" dxfId="278" priority="16" operator="equal">
      <formula>0</formula>
    </cfRule>
  </conditionalFormatting>
  <conditionalFormatting sqref="I12:I28">
    <cfRule type="cellIs" dxfId="277" priority="15" operator="equal">
      <formula>0</formula>
    </cfRule>
  </conditionalFormatting>
  <conditionalFormatting sqref="K30 L31">
    <cfRule type="cellIs" dxfId="276" priority="10" operator="equal">
      <formula>0</formula>
    </cfRule>
  </conditionalFormatting>
  <conditionalFormatting sqref="K30 L31">
    <cfRule type="cellIs" dxfId="275" priority="9" operator="equal">
      <formula>0</formula>
    </cfRule>
  </conditionalFormatting>
  <conditionalFormatting sqref="M29">
    <cfRule type="cellIs" dxfId="274" priority="8" operator="equal">
      <formula>0</formula>
    </cfRule>
  </conditionalFormatting>
  <conditionalFormatting sqref="M29">
    <cfRule type="cellIs" dxfId="273" priority="7" operator="equal">
      <formula>0</formula>
    </cfRule>
  </conditionalFormatting>
  <conditionalFormatting sqref="M31">
    <cfRule type="cellIs" dxfId="272" priority="6" operator="equal">
      <formula>0</formula>
    </cfRule>
  </conditionalFormatting>
  <conditionalFormatting sqref="M31">
    <cfRule type="cellIs" dxfId="271" priority="5" operator="equal">
      <formula>0</formula>
    </cfRule>
  </conditionalFormatting>
  <conditionalFormatting sqref="C11:C28">
    <cfRule type="expression" dxfId="270" priority="4">
      <formula>AND($L$5&gt;10000,$A11="Ferien")</formula>
    </cfRule>
  </conditionalFormatting>
  <conditionalFormatting sqref="F31:K31">
    <cfRule type="cellIs" dxfId="269" priority="3" operator="equal">
      <formula>0</formula>
    </cfRule>
  </conditionalFormatting>
  <conditionalFormatting sqref="D11:N28">
    <cfRule type="expression" dxfId="268" priority="2" stopIfTrue="1">
      <formula>AND($L$5&gt;10000,$A11="Ferien")</formula>
    </cfRule>
  </conditionalFormatting>
  <conditionalFormatting sqref="D11:M28">
    <cfRule type="expression" dxfId="267" priority="1" stopIfTrue="1">
      <formula>AND($L$5&gt;10000,$A11="Ferien")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0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2"/>
  <dimension ref="A1:T69"/>
  <sheetViews>
    <sheetView view="pageLayout" topLeftCell="C22" zoomScaleNormal="100" workbookViewId="0">
      <selection activeCell="O27" sqref="O27"/>
    </sheetView>
  </sheetViews>
  <sheetFormatPr baseColWidth="10" defaultColWidth="10.85546875" defaultRowHeight="15" x14ac:dyDescent="0.25"/>
  <cols>
    <col min="1" max="1" width="6" style="179" hidden="1" customWidth="1"/>
    <col min="2" max="2" width="29.85546875" style="149" hidden="1" customWidth="1"/>
    <col min="3" max="3" width="10.85546875" style="179"/>
    <col min="4" max="7" width="8.140625" style="179" customWidth="1"/>
    <col min="8" max="9" width="9.85546875" style="179" hidden="1" customWidth="1"/>
    <col min="10" max="10" width="7.5703125" style="179" customWidth="1"/>
    <col min="11" max="12" width="8.42578125" style="179" customWidth="1"/>
    <col min="13" max="13" width="13.140625" style="179" customWidth="1"/>
    <col min="14" max="14" width="9" style="179" customWidth="1"/>
    <col min="15" max="17" width="10.85546875" style="179"/>
    <col min="18" max="18" width="11.5703125" style="179" customWidth="1"/>
    <col min="19" max="19" width="10.85546875" style="179"/>
    <col min="20" max="20" width="2.85546875" style="179" bestFit="1" customWidth="1"/>
    <col min="21" max="21" width="7" style="179" customWidth="1"/>
    <col min="22" max="16384" width="10.85546875" style="17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80"/>
      <c r="P1" s="180"/>
      <c r="Q1" s="180"/>
      <c r="R1" s="180"/>
      <c r="S1" s="180"/>
      <c r="T1" s="180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2"/>
      <c r="Q2" s="2"/>
      <c r="R2" s="2"/>
      <c r="S2" s="2"/>
      <c r="T2" s="2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+Zusammenfassung!$C$37</f>
        <v>0</v>
      </c>
      <c r="E5" s="292"/>
      <c r="F5" s="292"/>
      <c r="G5" s="292"/>
      <c r="H5" s="292"/>
      <c r="I5" s="292"/>
      <c r="J5" s="292"/>
      <c r="K5" s="292"/>
      <c r="L5" s="304">
        <f>+Zusammenfassung!$B$37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+Zusammenfassung!$D$37&amp;"; "&amp;+Zusammenfassung!$E$37&amp;" "&amp;+Zusammenfassung!$F$37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IF(+Zusammenfassung!$Q$37="Schule eintragen",0,+Zusammenfassung!$Q$37)</f>
        <v>0</v>
      </c>
    </row>
    <row r="7" spans="1:20" ht="23.45" customHeight="1" thickBot="1" x14ac:dyDescent="0.3">
      <c r="B7" s="150"/>
      <c r="C7" s="57" t="s">
        <v>49</v>
      </c>
      <c r="D7" s="293">
        <f>+Zusammenfassung!$G$37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Daten'!C6:G13,4,FALSE)))</f>
        <v>0</v>
      </c>
    </row>
    <row r="8" spans="1:20" s="181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314" t="s">
        <v>38</v>
      </c>
      <c r="E9" s="314"/>
      <c r="F9" s="314"/>
      <c r="G9" s="314"/>
      <c r="H9" s="298" t="s">
        <v>39</v>
      </c>
      <c r="I9" s="299"/>
      <c r="J9" s="315" t="s">
        <v>37</v>
      </c>
      <c r="K9" s="316"/>
      <c r="L9" s="316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82" t="s">
        <v>5</v>
      </c>
      <c r="E10" s="182" t="s">
        <v>12</v>
      </c>
      <c r="F10" s="182" t="s">
        <v>5</v>
      </c>
      <c r="G10" s="182" t="s">
        <v>12</v>
      </c>
      <c r="H10" s="158" t="s">
        <v>11</v>
      </c>
      <c r="I10" s="159" t="s">
        <v>10</v>
      </c>
      <c r="J10" s="183" t="s">
        <v>11</v>
      </c>
      <c r="K10" s="184" t="s">
        <v>10</v>
      </c>
      <c r="L10" s="317"/>
      <c r="M10" s="312"/>
      <c r="N10" s="313"/>
    </row>
    <row r="11" spans="1:20" x14ac:dyDescent="0.25">
      <c r="A11" s="17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3" t="e">
        <f>IF($N$6=0,0,+ROUNDDOWN(D11/$N$6,0)*$N$6+ROUNDDOWN(E11/$N$6,0)*$N$6)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85">
        <f>IFERROR((H11/$N$6),0)</f>
        <v>0</v>
      </c>
      <c r="K11" s="186" t="str">
        <f>IF(+I11/'allg. Daten'!$D$21=0,"",+I11/'allg. Daten'!$D$21)</f>
        <v/>
      </c>
      <c r="L11" s="187">
        <f>+IFERROR(J11+K11,MAX(J11,K11))</f>
        <v>0</v>
      </c>
      <c r="M11" s="135"/>
      <c r="N11" s="167" t="s">
        <v>3</v>
      </c>
    </row>
    <row r="12" spans="1:20" x14ac:dyDescent="0.25">
      <c r="A12" s="17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3" t="e">
        <f t="shared" ref="H12:H28" si="0">IF($N$6=0,0,+ROUNDDOWN(D12/$N$6,0)*$N$6+ROUNDDOWN(E12/$N$6,0)*$N$6)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85">
        <f t="shared" ref="J12:J28" si="1">IFERROR((H12/$N$6),0)</f>
        <v>0</v>
      </c>
      <c r="K12" s="186" t="str">
        <f>IF(+I12/'allg. Daten'!$D$21=0,"",+I12/'allg. Daten'!$D$21)</f>
        <v/>
      </c>
      <c r="L12" s="187">
        <f t="shared" ref="L12:L28" si="2">+IFERROR(J12+K12,MAX(J12,K12))</f>
        <v>0</v>
      </c>
      <c r="M12" s="135"/>
      <c r="N12" s="167" t="s">
        <v>3</v>
      </c>
    </row>
    <row r="13" spans="1:20" x14ac:dyDescent="0.25">
      <c r="A13" s="17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3" t="e">
        <f t="shared" si="0"/>
        <v>#DIV/0!</v>
      </c>
      <c r="I13" s="163">
        <f>+ROUNDDOWN(F13/'allg. Daten'!$D$21,0)*'allg. Daten'!$D$21+ROUNDDOWN(G13/'allg. Daten'!$D$22,0)*'allg. Daten'!$D$22</f>
        <v>0</v>
      </c>
      <c r="J13" s="185">
        <f t="shared" si="1"/>
        <v>0</v>
      </c>
      <c r="K13" s="186" t="str">
        <f>IF(+I13/'allg. Daten'!$D$21=0,"",+I13/'allg. Daten'!$D$21)</f>
        <v/>
      </c>
      <c r="L13" s="187">
        <f t="shared" si="2"/>
        <v>0</v>
      </c>
      <c r="M13" s="135"/>
      <c r="N13" s="167" t="s">
        <v>3</v>
      </c>
    </row>
    <row r="14" spans="1:20" x14ac:dyDescent="0.25">
      <c r="A14" s="17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3" t="e">
        <f t="shared" si="0"/>
        <v>#DIV/0!</v>
      </c>
      <c r="I14" s="163">
        <f>+ROUNDDOWN(F14/'allg. Daten'!$D$21,0)*'allg. Daten'!$D$21+ROUNDDOWN(G14/'allg. Daten'!$D$22,0)*'allg. Daten'!$D$22</f>
        <v>0</v>
      </c>
      <c r="J14" s="185">
        <f t="shared" si="1"/>
        <v>0</v>
      </c>
      <c r="K14" s="186" t="str">
        <f>IF(+I14/'allg. Daten'!$D$21=0,"",+I14/'allg. Daten'!$D$21)</f>
        <v/>
      </c>
      <c r="L14" s="187">
        <f t="shared" si="2"/>
        <v>0</v>
      </c>
      <c r="M14" s="135"/>
      <c r="N14" s="167" t="s">
        <v>3</v>
      </c>
    </row>
    <row r="15" spans="1:20" x14ac:dyDescent="0.25">
      <c r="A15" s="17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3" t="e">
        <f t="shared" si="0"/>
        <v>#DIV/0!</v>
      </c>
      <c r="I15" s="163">
        <f>+ROUNDDOWN(F15/'allg. Daten'!$D$21,0)*'allg. Daten'!$D$21+ROUNDDOWN(G15/'allg. Daten'!$D$22,0)*'allg. Daten'!$D$22</f>
        <v>0</v>
      </c>
      <c r="J15" s="185">
        <f t="shared" si="1"/>
        <v>0</v>
      </c>
      <c r="K15" s="186" t="str">
        <f>IF(+I15/'allg. Daten'!$D$21=0,"",+I15/'allg. Daten'!$D$21)</f>
        <v/>
      </c>
      <c r="L15" s="187">
        <f t="shared" si="2"/>
        <v>0</v>
      </c>
      <c r="M15" s="135"/>
      <c r="N15" s="167" t="s">
        <v>3</v>
      </c>
    </row>
    <row r="16" spans="1:20" x14ac:dyDescent="0.25">
      <c r="A16" s="17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3" t="e">
        <f t="shared" si="0"/>
        <v>#DIV/0!</v>
      </c>
      <c r="I16" s="163">
        <f>+ROUNDDOWN(F16/'allg. Daten'!$D$21,0)*'allg. Daten'!$D$21+ROUNDDOWN(G16/'allg. Daten'!$D$22,0)*'allg. Daten'!$D$22</f>
        <v>0</v>
      </c>
      <c r="J16" s="185">
        <f t="shared" si="1"/>
        <v>0</v>
      </c>
      <c r="K16" s="186" t="str">
        <f>IF(+I16/'allg. Daten'!$D$21=0,"",+I16/'allg. Daten'!$D$21)</f>
        <v/>
      </c>
      <c r="L16" s="187">
        <f t="shared" si="2"/>
        <v>0</v>
      </c>
      <c r="M16" s="135"/>
      <c r="N16" s="167" t="s">
        <v>3</v>
      </c>
    </row>
    <row r="17" spans="1:17" x14ac:dyDescent="0.25">
      <c r="A17" s="17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3" t="e">
        <f t="shared" si="0"/>
        <v>#DIV/0!</v>
      </c>
      <c r="I17" s="163">
        <f>+ROUNDDOWN(F17/'allg. Daten'!$D$21,0)*'allg. Daten'!$D$21+ROUNDDOWN(G17/'allg. Daten'!$D$22,0)*'allg. Daten'!$D$22</f>
        <v>0</v>
      </c>
      <c r="J17" s="185">
        <f t="shared" si="1"/>
        <v>0</v>
      </c>
      <c r="K17" s="186" t="str">
        <f>IF(+I17/'allg. Daten'!$D$21=0,"",+I17/'allg. Daten'!$D$21)</f>
        <v/>
      </c>
      <c r="L17" s="187">
        <f t="shared" si="2"/>
        <v>0</v>
      </c>
      <c r="M17" s="135"/>
      <c r="N17" s="167" t="s">
        <v>3</v>
      </c>
    </row>
    <row r="18" spans="1:17" x14ac:dyDescent="0.25">
      <c r="A18" s="17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3" t="e">
        <f t="shared" si="0"/>
        <v>#DIV/0!</v>
      </c>
      <c r="I18" s="163">
        <f>+ROUNDDOWN(F18/'allg. Daten'!$D$21,0)*'allg. Daten'!$D$21+ROUNDDOWN(G18/'allg. Daten'!$D$22,0)*'allg. Daten'!$D$22</f>
        <v>0</v>
      </c>
      <c r="J18" s="185">
        <f t="shared" si="1"/>
        <v>0</v>
      </c>
      <c r="K18" s="186" t="str">
        <f>IF(+I18/'allg. Daten'!$D$21=0,"",+I18/'allg. Daten'!$D$21)</f>
        <v/>
      </c>
      <c r="L18" s="187">
        <f t="shared" si="2"/>
        <v>0</v>
      </c>
      <c r="M18" s="135"/>
      <c r="N18" s="167" t="s">
        <v>3</v>
      </c>
    </row>
    <row r="19" spans="1:17" x14ac:dyDescent="0.25">
      <c r="A19" s="17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3" t="e">
        <f t="shared" si="0"/>
        <v>#DIV/0!</v>
      </c>
      <c r="I19" s="163">
        <f>+ROUNDDOWN(F19/'allg. Daten'!$D$21,0)*'allg. Daten'!$D$21+ROUNDDOWN(G19/'allg. Daten'!$D$22,0)*'allg. Daten'!$D$22</f>
        <v>0</v>
      </c>
      <c r="J19" s="185">
        <f t="shared" si="1"/>
        <v>0</v>
      </c>
      <c r="K19" s="186" t="str">
        <f>IF(+I19/'allg. Daten'!$D$21=0,"",+I19/'allg. Daten'!$D$21)</f>
        <v/>
      </c>
      <c r="L19" s="187">
        <f t="shared" si="2"/>
        <v>0</v>
      </c>
      <c r="M19" s="135"/>
      <c r="N19" s="167" t="s">
        <v>3</v>
      </c>
    </row>
    <row r="20" spans="1:17" x14ac:dyDescent="0.25">
      <c r="A20" s="17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3" t="e">
        <f t="shared" si="0"/>
        <v>#DIV/0!</v>
      </c>
      <c r="I20" s="163">
        <f>+ROUNDDOWN(F20/'allg. Daten'!$D$21,0)*'allg. Daten'!$D$21+ROUNDDOWN(G20/'allg. Daten'!$D$22,0)*'allg. Daten'!$D$22</f>
        <v>0</v>
      </c>
      <c r="J20" s="185">
        <f t="shared" si="1"/>
        <v>0</v>
      </c>
      <c r="K20" s="186" t="str">
        <f>IF(+I20/'allg. Daten'!$D$21=0,"",+I20/'allg. Daten'!$D$21)</f>
        <v/>
      </c>
      <c r="L20" s="187">
        <f t="shared" si="2"/>
        <v>0</v>
      </c>
      <c r="M20" s="135"/>
      <c r="N20" s="167" t="s">
        <v>3</v>
      </c>
    </row>
    <row r="21" spans="1:17" x14ac:dyDescent="0.25">
      <c r="A21" s="17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3" t="e">
        <f t="shared" si="0"/>
        <v>#DIV/0!</v>
      </c>
      <c r="I21" s="163">
        <f>+ROUNDDOWN(F21/'allg. Daten'!$D$21,0)*'allg. Daten'!$D$21+ROUNDDOWN(G21/'allg. Daten'!$D$22,0)*'allg. Daten'!$D$22</f>
        <v>0</v>
      </c>
      <c r="J21" s="185">
        <f t="shared" si="1"/>
        <v>0</v>
      </c>
      <c r="K21" s="186" t="str">
        <f>IF(+I21/'allg. Daten'!$D$21=0,"",+I21/'allg. Daten'!$D$21)</f>
        <v/>
      </c>
      <c r="L21" s="187">
        <f t="shared" si="2"/>
        <v>0</v>
      </c>
      <c r="M21" s="135"/>
      <c r="N21" s="167" t="s">
        <v>3</v>
      </c>
    </row>
    <row r="22" spans="1:17" x14ac:dyDescent="0.25">
      <c r="A22" s="17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3" t="e">
        <f t="shared" si="0"/>
        <v>#DIV/0!</v>
      </c>
      <c r="I22" s="163">
        <f>+ROUNDDOWN(F22/'allg. Daten'!$D$21,0)*'allg. Daten'!$D$21+ROUNDDOWN(G22/'allg. Daten'!$D$22,0)*'allg. Daten'!$D$22</f>
        <v>0</v>
      </c>
      <c r="J22" s="185">
        <f t="shared" si="1"/>
        <v>0</v>
      </c>
      <c r="K22" s="186" t="str">
        <f>IF(+I22/'allg. Daten'!$D$21=0,"",+I22/'allg. Daten'!$D$21)</f>
        <v/>
      </c>
      <c r="L22" s="187">
        <f t="shared" si="2"/>
        <v>0</v>
      </c>
      <c r="M22" s="135"/>
      <c r="N22" s="167" t="s">
        <v>3</v>
      </c>
    </row>
    <row r="23" spans="1:17" x14ac:dyDescent="0.25">
      <c r="A23" s="17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3" t="e">
        <f t="shared" si="0"/>
        <v>#DIV/0!</v>
      </c>
      <c r="I23" s="163">
        <f>+ROUNDDOWN(F23/'allg. Daten'!$D$21,0)*'allg. Daten'!$D$21+ROUNDDOWN(G23/'allg. Daten'!$D$22,0)*'allg. Daten'!$D$22</f>
        <v>0</v>
      </c>
      <c r="J23" s="185">
        <f t="shared" si="1"/>
        <v>0</v>
      </c>
      <c r="K23" s="186" t="str">
        <f>IF(+I23/'allg. Daten'!$D$21=0,"",+I23/'allg. Daten'!$D$21)</f>
        <v/>
      </c>
      <c r="L23" s="187">
        <f t="shared" si="2"/>
        <v>0</v>
      </c>
      <c r="M23" s="135"/>
      <c r="N23" s="167" t="s">
        <v>3</v>
      </c>
    </row>
    <row r="24" spans="1:17" x14ac:dyDescent="0.25">
      <c r="A24" s="17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3" t="e">
        <f t="shared" si="0"/>
        <v>#DIV/0!</v>
      </c>
      <c r="I24" s="163">
        <f>+ROUNDDOWN(F24/'allg. Daten'!$D$21,0)*'allg. Daten'!$D$21+ROUNDDOWN(G24/'allg. Daten'!$D$22,0)*'allg. Daten'!$D$22</f>
        <v>0</v>
      </c>
      <c r="J24" s="185">
        <f t="shared" si="1"/>
        <v>0</v>
      </c>
      <c r="K24" s="186" t="str">
        <f>IF(+I24/'allg. Daten'!$D$21=0,"",+I24/'allg. Daten'!$D$21)</f>
        <v/>
      </c>
      <c r="L24" s="187">
        <f t="shared" si="2"/>
        <v>0</v>
      </c>
      <c r="M24" s="135"/>
      <c r="N24" s="167" t="s">
        <v>3</v>
      </c>
    </row>
    <row r="25" spans="1:17" x14ac:dyDescent="0.25">
      <c r="A25" s="17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3" t="e">
        <f t="shared" si="0"/>
        <v>#DIV/0!</v>
      </c>
      <c r="I25" s="163">
        <f>+ROUNDDOWN(F25/'allg. Daten'!$D$21,0)*'allg. Daten'!$D$21+ROUNDDOWN(G25/'allg. Daten'!$D$22,0)*'allg. Daten'!$D$22</f>
        <v>0</v>
      </c>
      <c r="J25" s="185">
        <f t="shared" si="1"/>
        <v>0</v>
      </c>
      <c r="K25" s="186" t="str">
        <f>IF(+I25/'allg. Daten'!$D$21=0,"",+I25/'allg. Daten'!$D$21)</f>
        <v/>
      </c>
      <c r="L25" s="187">
        <f t="shared" si="2"/>
        <v>0</v>
      </c>
      <c r="M25" s="135"/>
      <c r="N25" s="167" t="s">
        <v>3</v>
      </c>
    </row>
    <row r="26" spans="1:17" x14ac:dyDescent="0.25">
      <c r="A26" s="17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3" t="e">
        <f t="shared" si="0"/>
        <v>#DIV/0!</v>
      </c>
      <c r="I26" s="163">
        <f>+ROUNDDOWN(F26/'allg. Daten'!$D$21,0)*'allg. Daten'!$D$21+ROUNDDOWN(G26/'allg. Daten'!$D$22,0)*'allg. Daten'!$D$22</f>
        <v>0</v>
      </c>
      <c r="J26" s="185">
        <f t="shared" si="1"/>
        <v>0</v>
      </c>
      <c r="K26" s="186" t="str">
        <f>IF(+I26/'allg. Daten'!$D$21=0,"",+I26/'allg. Daten'!$D$21)</f>
        <v/>
      </c>
      <c r="L26" s="187">
        <f t="shared" si="2"/>
        <v>0</v>
      </c>
      <c r="M26" s="135"/>
      <c r="N26" s="167" t="s">
        <v>3</v>
      </c>
    </row>
    <row r="27" spans="1:17" x14ac:dyDescent="0.25">
      <c r="A27" s="17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3" t="e">
        <f t="shared" si="0"/>
        <v>#DIV/0!</v>
      </c>
      <c r="I27" s="163">
        <f>+ROUNDDOWN(F27/'allg. Daten'!$D$21,0)*'allg. Daten'!$D$21+ROUNDDOWN(G27/'allg. Daten'!$D$22,0)*'allg. Daten'!$D$22</f>
        <v>0</v>
      </c>
      <c r="J27" s="185">
        <f t="shared" si="1"/>
        <v>0</v>
      </c>
      <c r="K27" s="186" t="str">
        <f>IF(+I27/'allg. Daten'!$D$21=0,"",+I27/'allg. Daten'!$D$21)</f>
        <v/>
      </c>
      <c r="L27" s="187">
        <f t="shared" si="2"/>
        <v>0</v>
      </c>
      <c r="M27" s="135"/>
      <c r="N27" s="167" t="s">
        <v>3</v>
      </c>
    </row>
    <row r="28" spans="1:17" ht="15.75" thickBot="1" x14ac:dyDescent="0.3">
      <c r="A28" s="17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3" t="e">
        <f t="shared" si="0"/>
        <v>#DIV/0!</v>
      </c>
      <c r="I28" s="169">
        <f>+ROUNDDOWN(F28/'allg. Daten'!$D$21,0)*'allg. Daten'!$D$21+ROUNDDOWN(G28/'allg. Daten'!$D$22,0)*'allg. Daten'!$D$22</f>
        <v>0</v>
      </c>
      <c r="J28" s="185">
        <f t="shared" si="1"/>
        <v>0</v>
      </c>
      <c r="K28" s="186" t="str">
        <f>IF(+I28/'allg. Daten'!$D$21=0,"",+I28/'allg. Daten'!$D$21)</f>
        <v/>
      </c>
      <c r="L28" s="187">
        <f t="shared" si="2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5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88" t="s">
        <v>57</v>
      </c>
      <c r="D31" s="189"/>
      <c r="E31" s="189"/>
      <c r="F31" s="189"/>
      <c r="G31" s="189"/>
      <c r="H31" s="189"/>
      <c r="I31" s="189"/>
      <c r="J31" s="189"/>
      <c r="K31" s="189"/>
      <c r="L31" s="190">
        <f>+J29+K30</f>
        <v>0</v>
      </c>
      <c r="M31" s="190">
        <f>SUM(M11:M28)</f>
        <v>0</v>
      </c>
    </row>
    <row r="32" spans="1:17" ht="15" customHeight="1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P32" s="181"/>
      <c r="Q32" s="191"/>
    </row>
    <row r="33" spans="1:16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  <c r="P33" s="181"/>
    </row>
    <row r="34" spans="1:16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  <c r="P34" s="181"/>
    </row>
    <row r="35" spans="1:16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  <c r="P35" s="181"/>
    </row>
    <row r="36" spans="1:16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  <c r="P36" s="181"/>
    </row>
    <row r="37" spans="1:16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81"/>
    </row>
    <row r="38" spans="1:16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  <c r="P38" s="181"/>
    </row>
    <row r="39" spans="1:16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  <c r="P39" s="181"/>
    </row>
    <row r="40" spans="1:16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  <c r="P40" s="181"/>
    </row>
    <row r="41" spans="1:16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  <c r="P41" s="181"/>
    </row>
    <row r="42" spans="1:16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  <c r="P42" s="181"/>
    </row>
    <row r="43" spans="1:16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  <c r="P43" s="181"/>
    </row>
    <row r="44" spans="1:16" x14ac:dyDescent="0.25">
      <c r="A44" s="181"/>
      <c r="B44" s="155"/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  <c r="P44" s="181"/>
    </row>
    <row r="45" spans="1:16" s="181" customFormat="1" x14ac:dyDescent="0.25">
      <c r="B45" s="155"/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1:16" s="181" customFormat="1" x14ac:dyDescent="0.25">
      <c r="B46" s="155"/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1:16" s="181" customFormat="1" x14ac:dyDescent="0.25">
      <c r="B47" s="155"/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1:16" s="181" customFormat="1" ht="7.5" customHeight="1" x14ac:dyDescent="0.25">
      <c r="B48" s="155"/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1:16" s="181" customFormat="1" ht="15" customHeight="1" x14ac:dyDescent="0.25">
      <c r="B49" s="155"/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1:16" s="181" customFormat="1" ht="15" customHeight="1" x14ac:dyDescent="0.25">
      <c r="B50" s="155"/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1:16" s="181" customFormat="1" x14ac:dyDescent="0.25">
      <c r="B51" s="155"/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1:16" s="181" customFormat="1" ht="15" customHeight="1" x14ac:dyDescent="0.25">
      <c r="B52" s="155"/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1:16" s="181" customFormat="1" ht="15.75" customHeight="1" x14ac:dyDescent="0.25">
      <c r="B53" s="155"/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1:16" s="181" customFormat="1" x14ac:dyDescent="0.25">
      <c r="B54" s="155"/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1:16" s="181" customFormat="1" ht="15" customHeight="1" x14ac:dyDescent="0.25">
      <c r="B55" s="155"/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1:16" s="181" customFormat="1" x14ac:dyDescent="0.25">
      <c r="B56" s="155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1:16" s="181" customFormat="1" ht="15" customHeight="1" x14ac:dyDescent="0.25">
      <c r="B57" s="155"/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1:16" s="181" customFormat="1" ht="15" customHeight="1" x14ac:dyDescent="0.25">
      <c r="B58" s="155"/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1:16" s="181" customFormat="1" x14ac:dyDescent="0.25">
      <c r="B59" s="155"/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1:16" s="181" customFormat="1" ht="15.75" customHeight="1" x14ac:dyDescent="0.25">
      <c r="B60" s="155"/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1:16" x14ac:dyDescent="0.25">
      <c r="A61" s="181"/>
      <c r="B61" s="155"/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  <c r="P61" s="181"/>
    </row>
    <row r="62" spans="1:16" x14ac:dyDescent="0.25">
      <c r="A62" s="181"/>
      <c r="B62" s="155"/>
      <c r="P62" s="181"/>
    </row>
    <row r="63" spans="1:16" x14ac:dyDescent="0.25">
      <c r="P63" s="181"/>
    </row>
    <row r="64" spans="1:16" x14ac:dyDescent="0.25">
      <c r="P64" s="181"/>
    </row>
    <row r="65" spans="3:16" x14ac:dyDescent="0.25"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</row>
    <row r="66" spans="3:16" x14ac:dyDescent="0.25"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</row>
    <row r="67" spans="3:16" x14ac:dyDescent="0.25"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</row>
    <row r="68" spans="3:16" x14ac:dyDescent="0.25"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</row>
    <row r="69" spans="3:16" x14ac:dyDescent="0.25"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</row>
  </sheetData>
  <sheetProtection algorithmName="SHA-512" hashValue="0rOkf502t3Nq2+42eiIenXdUZKtgV3gEqdWMW0vfTcWRjKbBaN/sxGxt7E63EE3TMk4n4CJXArO1eNg/dm+iAA==" saltValue="9lRRUwbR4auJpnQO2TfyYA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">
    <cfRule type="cellIs" dxfId="266" priority="27" operator="equal">
      <formula>0</formula>
    </cfRule>
  </conditionalFormatting>
  <conditionalFormatting sqref="D29:J30 D31:E31">
    <cfRule type="cellIs" dxfId="265" priority="26" operator="equal">
      <formula>0</formula>
    </cfRule>
  </conditionalFormatting>
  <conditionalFormatting sqref="K30 L31">
    <cfRule type="cellIs" dxfId="264" priority="25" operator="equal">
      <formula>0</formula>
    </cfRule>
  </conditionalFormatting>
  <conditionalFormatting sqref="K30 L31">
    <cfRule type="cellIs" dxfId="263" priority="24" operator="equal">
      <formula>0</formula>
    </cfRule>
  </conditionalFormatting>
  <conditionalFormatting sqref="M29">
    <cfRule type="cellIs" dxfId="262" priority="23" operator="equal">
      <formula>0</formula>
    </cfRule>
  </conditionalFormatting>
  <conditionalFormatting sqref="M29">
    <cfRule type="cellIs" dxfId="261" priority="22" operator="equal">
      <formula>0</formula>
    </cfRule>
  </conditionalFormatting>
  <conditionalFormatting sqref="M31">
    <cfRule type="cellIs" dxfId="260" priority="21" operator="equal">
      <formula>0</formula>
    </cfRule>
  </conditionalFormatting>
  <conditionalFormatting sqref="M31">
    <cfRule type="cellIs" dxfId="259" priority="20" operator="equal">
      <formula>0</formula>
    </cfRule>
  </conditionalFormatting>
  <conditionalFormatting sqref="F31:K31">
    <cfRule type="cellIs" dxfId="258" priority="19" operator="equal">
      <formula>0</formula>
    </cfRule>
  </conditionalFormatting>
  <conditionalFormatting sqref="J11:J28">
    <cfRule type="cellIs" dxfId="257" priority="18" operator="equal">
      <formula>0</formula>
    </cfRule>
  </conditionalFormatting>
  <conditionalFormatting sqref="K11:L28">
    <cfRule type="cellIs" dxfId="256" priority="17" operator="equal">
      <formula>0</formula>
    </cfRule>
  </conditionalFormatting>
  <conditionalFormatting sqref="J11:L28">
    <cfRule type="cellIs" dxfId="255" priority="16" operator="equal">
      <formula>0</formula>
    </cfRule>
  </conditionalFormatting>
  <conditionalFormatting sqref="I11">
    <cfRule type="cellIs" dxfId="254" priority="9" operator="equal">
      <formula>0</formula>
    </cfRule>
  </conditionalFormatting>
  <conditionalFormatting sqref="I11">
    <cfRule type="cellIs" dxfId="253" priority="8" operator="equal">
      <formula>0</formula>
    </cfRule>
  </conditionalFormatting>
  <conditionalFormatting sqref="H12:H28">
    <cfRule type="cellIs" dxfId="252" priority="15" operator="equal">
      <formula>0</formula>
    </cfRule>
  </conditionalFormatting>
  <conditionalFormatting sqref="H12:H28">
    <cfRule type="cellIs" dxfId="251" priority="14" operator="equal">
      <formula>0</formula>
    </cfRule>
  </conditionalFormatting>
  <conditionalFormatting sqref="H11:H28">
    <cfRule type="cellIs" dxfId="250" priority="11" operator="equal">
      <formula>0</formula>
    </cfRule>
  </conditionalFormatting>
  <conditionalFormatting sqref="H11:H28">
    <cfRule type="cellIs" dxfId="249" priority="10" operator="equal">
      <formula>0</formula>
    </cfRule>
  </conditionalFormatting>
  <conditionalFormatting sqref="I12:I28">
    <cfRule type="cellIs" dxfId="248" priority="13" operator="equal">
      <formula>0</formula>
    </cfRule>
  </conditionalFormatting>
  <conditionalFormatting sqref="I12:I28">
    <cfRule type="cellIs" dxfId="247" priority="12" operator="equal">
      <formula>0</formula>
    </cfRule>
  </conditionalFormatting>
  <conditionalFormatting sqref="C11:C28">
    <cfRule type="expression" dxfId="246" priority="7">
      <formula>AND($L$5&gt;10000,$A11="Ferien")</formula>
    </cfRule>
  </conditionalFormatting>
  <conditionalFormatting sqref="D11:N11 D19:N28 H12:N17 H18:L18 N18">
    <cfRule type="expression" dxfId="245" priority="6" stopIfTrue="1">
      <formula>AND($L$5&gt;10000,$A11="Ferien")</formula>
    </cfRule>
  </conditionalFormatting>
  <conditionalFormatting sqref="D11:M11 D19:M28 H12:M17 H18:L18">
    <cfRule type="expression" dxfId="244" priority="5" stopIfTrue="1">
      <formula>AND($L$5&gt;10000,$A11="Ferien")</formula>
    </cfRule>
  </conditionalFormatting>
  <conditionalFormatting sqref="D12:G18">
    <cfRule type="expression" dxfId="243" priority="4" stopIfTrue="1">
      <formula>AND($L$5&gt;10000,$A12="Ferien")</formula>
    </cfRule>
  </conditionalFormatting>
  <conditionalFormatting sqref="D12:G18">
    <cfRule type="expression" dxfId="242" priority="3" stopIfTrue="1">
      <formula>AND($L$5&gt;10000,$A12="Ferien")</formula>
    </cfRule>
  </conditionalFormatting>
  <conditionalFormatting sqref="M18">
    <cfRule type="expression" dxfId="241" priority="2" stopIfTrue="1">
      <formula>AND($L$5&gt;10000,$A18="Ferien")</formula>
    </cfRule>
  </conditionalFormatting>
  <conditionalFormatting sqref="M18">
    <cfRule type="expression" dxfId="240" priority="1" stopIfTrue="1">
      <formula>AND($L$5&gt;10000,$A18="Ferien")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4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5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3"/>
  <dimension ref="A1:T62"/>
  <sheetViews>
    <sheetView view="pageLayout" topLeftCell="C22" zoomScaleNormal="70" workbookViewId="0">
      <selection activeCell="O27" sqref="O27"/>
    </sheetView>
  </sheetViews>
  <sheetFormatPr baseColWidth="10" defaultColWidth="11.42578125" defaultRowHeight="15" x14ac:dyDescent="0.25"/>
  <cols>
    <col min="1" max="1" width="6" style="149" hidden="1" customWidth="1"/>
    <col min="2" max="2" width="29.85546875" style="149" hidden="1" customWidth="1"/>
    <col min="3" max="3" width="11.42578125" style="149"/>
    <col min="4" max="7" width="8.140625" style="149" customWidth="1"/>
    <col min="8" max="9" width="9.85546875" style="149" hidden="1" customWidth="1"/>
    <col min="10" max="10" width="7.5703125" style="149" customWidth="1"/>
    <col min="11" max="12" width="8.42578125" style="149" customWidth="1"/>
    <col min="13" max="13" width="13.140625" style="149" customWidth="1"/>
    <col min="14" max="14" width="9" style="149" customWidth="1"/>
    <col min="15" max="17" width="11.42578125" style="149"/>
    <col min="18" max="18" width="11.5703125" style="149" customWidth="1"/>
    <col min="19" max="19" width="11.42578125" style="149"/>
    <col min="20" max="20" width="2.85546875" style="149" bestFit="1" customWidth="1"/>
    <col min="21" max="21" width="7" style="149" customWidth="1"/>
    <col min="22" max="16384" width="11.42578125" style="14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54"/>
      <c r="P1" s="154"/>
      <c r="Q1" s="154"/>
      <c r="R1" s="154"/>
      <c r="S1" s="154"/>
      <c r="T1" s="154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137"/>
      <c r="Q2" s="137"/>
      <c r="R2" s="137"/>
      <c r="S2" s="137"/>
      <c r="T2" s="137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+Zusammenfassung!$C$38</f>
        <v>0</v>
      </c>
      <c r="E5" s="292"/>
      <c r="F5" s="292"/>
      <c r="G5" s="292"/>
      <c r="H5" s="292"/>
      <c r="I5" s="292"/>
      <c r="J5" s="292"/>
      <c r="K5" s="292"/>
      <c r="L5" s="304">
        <f>+Zusammenfassung!$B$38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+Zusammenfassung!$D$38&amp;"; "&amp;+Zusammenfassung!$E$38&amp;" "&amp;+Zusammenfassung!$F$38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IF(+Zusammenfassung!$Q$38="Schule eintragen",0,+Zusammenfassung!$Q$38)</f>
        <v>0</v>
      </c>
    </row>
    <row r="7" spans="1:20" ht="23.45" customHeight="1" thickBot="1" x14ac:dyDescent="0.3">
      <c r="B7" s="150"/>
      <c r="C7" s="57" t="s">
        <v>49</v>
      </c>
      <c r="D7" s="293">
        <f>+Zusammenfassung!$G$38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Daten'!$C$6:$G$13,4,FALSE)))</f>
        <v>0</v>
      </c>
    </row>
    <row r="8" spans="1:20" s="155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297" t="s">
        <v>38</v>
      </c>
      <c r="E9" s="297"/>
      <c r="F9" s="297"/>
      <c r="G9" s="297"/>
      <c r="H9" s="298" t="s">
        <v>39</v>
      </c>
      <c r="I9" s="299"/>
      <c r="J9" s="300" t="s">
        <v>37</v>
      </c>
      <c r="K9" s="301"/>
      <c r="L9" s="301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57" t="s">
        <v>5</v>
      </c>
      <c r="E10" s="157" t="s">
        <v>12</v>
      </c>
      <c r="F10" s="157" t="s">
        <v>5</v>
      </c>
      <c r="G10" s="157" t="s">
        <v>12</v>
      </c>
      <c r="H10" s="158" t="s">
        <v>11</v>
      </c>
      <c r="I10" s="159" t="s">
        <v>10</v>
      </c>
      <c r="J10" s="160" t="s">
        <v>11</v>
      </c>
      <c r="K10" s="157" t="s">
        <v>10</v>
      </c>
      <c r="L10" s="302"/>
      <c r="M10" s="312"/>
      <c r="N10" s="313"/>
    </row>
    <row r="11" spans="1:20" x14ac:dyDescent="0.25">
      <c r="A11" s="14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2" t="e">
        <f>+IF($N$6=0,0,ROUNDDOWN(D11/$N$6,0)*$N$6+ROUNDDOWN(E11/$N$6,0)*$N$6)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64">
        <f>IFERROR((H11/$N$6),0)</f>
        <v>0</v>
      </c>
      <c r="K11" s="165" t="str">
        <f>IF(+I11/'allg. Daten'!$D$21=0,"",+I11/'allg. Daten'!$D$21)</f>
        <v/>
      </c>
      <c r="L11" s="166">
        <f>+IFERROR(J11+K11,MAX(J11,K11))</f>
        <v>0</v>
      </c>
      <c r="M11" s="135"/>
      <c r="N11" s="167" t="s">
        <v>3</v>
      </c>
    </row>
    <row r="12" spans="1:20" x14ac:dyDescent="0.25">
      <c r="A12" s="14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2" t="e">
        <f>+IF($N$6=0,0,ROUNDDOWN(D12/$N$6,0)*$N$6+ROUNDDOWN(E12/$N$6,0)*$N$6)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64">
        <f t="shared" ref="J12:J28" si="0">IFERROR((H12/$N$6),0)</f>
        <v>0</v>
      </c>
      <c r="K12" s="165" t="str">
        <f>IF(+I12/'allg. Daten'!$D$21=0,"",+I12/'allg. Daten'!$D$21)</f>
        <v/>
      </c>
      <c r="L12" s="166">
        <f t="shared" ref="L12:L28" si="1">+IFERROR(J12+K12,MAX(J12,K12))</f>
        <v>0</v>
      </c>
      <c r="M12" s="135"/>
      <c r="N12" s="167" t="s">
        <v>3</v>
      </c>
    </row>
    <row r="13" spans="1:20" x14ac:dyDescent="0.25">
      <c r="A13" s="14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2" t="e">
        <f t="shared" ref="H13:H28" si="2">+IF($N$6=0,0,ROUNDDOWN(D13/$N$6,0)*$N$6+ROUNDDOWN(E13/$N$6,0)*$N$6)</f>
        <v>#DIV/0!</v>
      </c>
      <c r="I13" s="163">
        <f>+ROUNDDOWN(F13/'allg. Daten'!$D$21,0)*'allg. Daten'!$D$21+ROUNDDOWN(G13/'allg. Daten'!$D$22,0)*'allg. Daten'!$D$22</f>
        <v>0</v>
      </c>
      <c r="J13" s="164">
        <f t="shared" si="0"/>
        <v>0</v>
      </c>
      <c r="K13" s="165" t="str">
        <f>IF(+I13/'allg. Daten'!$D$21=0,"",+I13/'allg. Daten'!$D$21)</f>
        <v/>
      </c>
      <c r="L13" s="166">
        <f t="shared" si="1"/>
        <v>0</v>
      </c>
      <c r="M13" s="135"/>
      <c r="N13" s="167" t="s">
        <v>3</v>
      </c>
    </row>
    <row r="14" spans="1:20" x14ac:dyDescent="0.25">
      <c r="A14" s="14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2" t="e">
        <f t="shared" si="2"/>
        <v>#DIV/0!</v>
      </c>
      <c r="I14" s="163">
        <f>+ROUNDDOWN(F14/'allg. Daten'!$D$21,0)*'allg. Daten'!$D$21+ROUNDDOWN(G14/'allg. Daten'!$D$22,0)*'allg. Daten'!$D$22</f>
        <v>0</v>
      </c>
      <c r="J14" s="164">
        <f t="shared" si="0"/>
        <v>0</v>
      </c>
      <c r="K14" s="165" t="str">
        <f>IF(+I14/'allg. Daten'!$D$21=0,"",+I14/'allg. Daten'!$D$21)</f>
        <v/>
      </c>
      <c r="L14" s="166">
        <f t="shared" si="1"/>
        <v>0</v>
      </c>
      <c r="M14" s="135"/>
      <c r="N14" s="167" t="s">
        <v>3</v>
      </c>
    </row>
    <row r="15" spans="1:20" x14ac:dyDescent="0.25">
      <c r="A15" s="14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2" t="e">
        <f t="shared" si="2"/>
        <v>#DIV/0!</v>
      </c>
      <c r="I15" s="163">
        <f>+ROUNDDOWN(F15/'allg. Daten'!$D$21,0)*'allg. Daten'!$D$21+ROUNDDOWN(G15/'allg. Daten'!$D$22,0)*'allg. Daten'!$D$22</f>
        <v>0</v>
      </c>
      <c r="J15" s="164">
        <f t="shared" si="0"/>
        <v>0</v>
      </c>
      <c r="K15" s="165" t="str">
        <f>IF(+I15/'allg. Daten'!$D$21=0,"",+I15/'allg. Daten'!$D$21)</f>
        <v/>
      </c>
      <c r="L15" s="166">
        <f t="shared" si="1"/>
        <v>0</v>
      </c>
      <c r="M15" s="135"/>
      <c r="N15" s="167" t="s">
        <v>3</v>
      </c>
    </row>
    <row r="16" spans="1:20" x14ac:dyDescent="0.25">
      <c r="A16" s="14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2" t="e">
        <f t="shared" si="2"/>
        <v>#DIV/0!</v>
      </c>
      <c r="I16" s="163">
        <f>+ROUNDDOWN(F16/'allg. Daten'!$D$21,0)*'allg. Daten'!$D$21+ROUNDDOWN(G16/'allg. Daten'!$D$22,0)*'allg. Daten'!$D$22</f>
        <v>0</v>
      </c>
      <c r="J16" s="164">
        <f t="shared" si="0"/>
        <v>0</v>
      </c>
      <c r="K16" s="165" t="str">
        <f>IF(+I16/'allg. Daten'!$D$21=0,"",+I16/'allg. Daten'!$D$21)</f>
        <v/>
      </c>
      <c r="L16" s="166">
        <f t="shared" si="1"/>
        <v>0</v>
      </c>
      <c r="M16" s="135"/>
      <c r="N16" s="167" t="s">
        <v>3</v>
      </c>
    </row>
    <row r="17" spans="1:17" x14ac:dyDescent="0.25">
      <c r="A17" s="14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2" t="e">
        <f t="shared" si="2"/>
        <v>#DIV/0!</v>
      </c>
      <c r="I17" s="163">
        <f>+ROUNDDOWN(F17/'allg. Daten'!$D$21,0)*'allg. Daten'!$D$21+ROUNDDOWN(G17/'allg. Daten'!$D$22,0)*'allg. Daten'!$D$22</f>
        <v>0</v>
      </c>
      <c r="J17" s="164">
        <f t="shared" si="0"/>
        <v>0</v>
      </c>
      <c r="K17" s="165" t="str">
        <f>IF(+I17/'allg. Daten'!$D$21=0,"",+I17/'allg. Daten'!$D$21)</f>
        <v/>
      </c>
      <c r="L17" s="166">
        <f t="shared" si="1"/>
        <v>0</v>
      </c>
      <c r="M17" s="135"/>
      <c r="N17" s="167" t="s">
        <v>3</v>
      </c>
    </row>
    <row r="18" spans="1:17" x14ac:dyDescent="0.25">
      <c r="A18" s="14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2" t="e">
        <f t="shared" si="2"/>
        <v>#DIV/0!</v>
      </c>
      <c r="I18" s="163">
        <f>+ROUNDDOWN(F18/'allg. Daten'!$D$21,0)*'allg. Daten'!$D$21+ROUNDDOWN(G18/'allg. Daten'!$D$22,0)*'allg. Daten'!$D$22</f>
        <v>0</v>
      </c>
      <c r="J18" s="164">
        <f t="shared" si="0"/>
        <v>0</v>
      </c>
      <c r="K18" s="165" t="str">
        <f>IF(+I18/'allg. Daten'!$D$21=0,"",+I18/'allg. Daten'!$D$21)</f>
        <v/>
      </c>
      <c r="L18" s="166">
        <f t="shared" si="1"/>
        <v>0</v>
      </c>
      <c r="M18" s="135"/>
      <c r="N18" s="167" t="s">
        <v>3</v>
      </c>
    </row>
    <row r="19" spans="1:17" x14ac:dyDescent="0.25">
      <c r="A19" s="14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2" t="e">
        <f t="shared" si="2"/>
        <v>#DIV/0!</v>
      </c>
      <c r="I19" s="163">
        <f>+ROUNDDOWN(F19/'allg. Daten'!$D$21,0)*'allg. Daten'!$D$21+ROUNDDOWN(G19/'allg. Daten'!$D$22,0)*'allg. Daten'!$D$22</f>
        <v>0</v>
      </c>
      <c r="J19" s="164">
        <f t="shared" si="0"/>
        <v>0</v>
      </c>
      <c r="K19" s="165" t="str">
        <f>IF(+I19/'allg. Daten'!$D$21=0,"",+I19/'allg. Daten'!$D$21)</f>
        <v/>
      </c>
      <c r="L19" s="166">
        <f t="shared" si="1"/>
        <v>0</v>
      </c>
      <c r="M19" s="135"/>
      <c r="N19" s="167" t="s">
        <v>3</v>
      </c>
    </row>
    <row r="20" spans="1:17" x14ac:dyDescent="0.25">
      <c r="A20" s="14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2" t="e">
        <f t="shared" si="2"/>
        <v>#DIV/0!</v>
      </c>
      <c r="I20" s="163">
        <f>+ROUNDDOWN(F20/'allg. Daten'!$D$21,0)*'allg. Daten'!$D$21+ROUNDDOWN(G20/'allg. Daten'!$D$22,0)*'allg. Daten'!$D$22</f>
        <v>0</v>
      </c>
      <c r="J20" s="164">
        <f t="shared" si="0"/>
        <v>0</v>
      </c>
      <c r="K20" s="165" t="str">
        <f>IF(+I20/'allg. Daten'!$D$21=0,"",+I20/'allg. Daten'!$D$21)</f>
        <v/>
      </c>
      <c r="L20" s="166">
        <f t="shared" si="1"/>
        <v>0</v>
      </c>
      <c r="M20" s="135"/>
      <c r="N20" s="167" t="s">
        <v>3</v>
      </c>
    </row>
    <row r="21" spans="1:17" x14ac:dyDescent="0.25">
      <c r="A21" s="14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2" t="e">
        <f t="shared" si="2"/>
        <v>#DIV/0!</v>
      </c>
      <c r="I21" s="163">
        <f>+ROUNDDOWN(F21/'allg. Daten'!$D$21,0)*'allg. Daten'!$D$21+ROUNDDOWN(G21/'allg. Daten'!$D$22,0)*'allg. Daten'!$D$22</f>
        <v>0</v>
      </c>
      <c r="J21" s="164">
        <f t="shared" si="0"/>
        <v>0</v>
      </c>
      <c r="K21" s="165" t="str">
        <f>IF(+I21/'allg. Daten'!$D$21=0,"",+I21/'allg. Daten'!$D$21)</f>
        <v/>
      </c>
      <c r="L21" s="166">
        <f t="shared" si="1"/>
        <v>0</v>
      </c>
      <c r="M21" s="135"/>
      <c r="N21" s="167" t="s">
        <v>3</v>
      </c>
    </row>
    <row r="22" spans="1:17" x14ac:dyDescent="0.25">
      <c r="A22" s="14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2" t="e">
        <f t="shared" si="2"/>
        <v>#DIV/0!</v>
      </c>
      <c r="I22" s="163">
        <f>+ROUNDDOWN(F22/'allg. Daten'!$D$21,0)*'allg. Daten'!$D$21+ROUNDDOWN(G22/'allg. Daten'!$D$22,0)*'allg. Daten'!$D$22</f>
        <v>0</v>
      </c>
      <c r="J22" s="164">
        <f t="shared" si="0"/>
        <v>0</v>
      </c>
      <c r="K22" s="165" t="str">
        <f>IF(+I22/'allg. Daten'!$D$21=0,"",+I22/'allg. Daten'!$D$21)</f>
        <v/>
      </c>
      <c r="L22" s="166">
        <f t="shared" si="1"/>
        <v>0</v>
      </c>
      <c r="M22" s="135"/>
      <c r="N22" s="167" t="s">
        <v>3</v>
      </c>
    </row>
    <row r="23" spans="1:17" x14ac:dyDescent="0.25">
      <c r="A23" s="14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2" t="e">
        <f t="shared" si="2"/>
        <v>#DIV/0!</v>
      </c>
      <c r="I23" s="163">
        <f>+ROUNDDOWN(F23/'allg. Daten'!$D$21,0)*'allg. Daten'!$D$21+ROUNDDOWN(G23/'allg. Daten'!$D$22,0)*'allg. Daten'!$D$22</f>
        <v>0</v>
      </c>
      <c r="J23" s="164">
        <f t="shared" si="0"/>
        <v>0</v>
      </c>
      <c r="K23" s="165" t="str">
        <f>IF(+I23/'allg. Daten'!$D$21=0,"",+I23/'allg. Daten'!$D$21)</f>
        <v/>
      </c>
      <c r="L23" s="166">
        <f t="shared" si="1"/>
        <v>0</v>
      </c>
      <c r="M23" s="135"/>
      <c r="N23" s="167" t="s">
        <v>3</v>
      </c>
    </row>
    <row r="24" spans="1:17" x14ac:dyDescent="0.25">
      <c r="A24" s="14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2" t="e">
        <f t="shared" si="2"/>
        <v>#DIV/0!</v>
      </c>
      <c r="I24" s="163">
        <f>+ROUNDDOWN(F24/'allg. Daten'!$D$21,0)*'allg. Daten'!$D$21+ROUNDDOWN(G24/'allg. Daten'!$D$22,0)*'allg. Daten'!$D$22</f>
        <v>0</v>
      </c>
      <c r="J24" s="164">
        <f t="shared" si="0"/>
        <v>0</v>
      </c>
      <c r="K24" s="165" t="str">
        <f>IF(+I24/'allg. Daten'!$D$21=0,"",+I24/'allg. Daten'!$D$21)</f>
        <v/>
      </c>
      <c r="L24" s="166">
        <f t="shared" si="1"/>
        <v>0</v>
      </c>
      <c r="M24" s="135"/>
      <c r="N24" s="167" t="s">
        <v>3</v>
      </c>
    </row>
    <row r="25" spans="1:17" x14ac:dyDescent="0.25">
      <c r="A25" s="14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2" t="e">
        <f t="shared" si="2"/>
        <v>#DIV/0!</v>
      </c>
      <c r="I25" s="163">
        <f>+ROUNDDOWN(F25/'allg. Daten'!$D$21,0)*'allg. Daten'!$D$21+ROUNDDOWN(G25/'allg. Daten'!$D$22,0)*'allg. Daten'!$D$22</f>
        <v>0</v>
      </c>
      <c r="J25" s="164">
        <f t="shared" si="0"/>
        <v>0</v>
      </c>
      <c r="K25" s="165" t="str">
        <f>IF(+I25/'allg. Daten'!$D$21=0,"",+I25/'allg. Daten'!$D$21)</f>
        <v/>
      </c>
      <c r="L25" s="166">
        <f t="shared" si="1"/>
        <v>0</v>
      </c>
      <c r="M25" s="135"/>
      <c r="N25" s="167" t="s">
        <v>3</v>
      </c>
    </row>
    <row r="26" spans="1:17" x14ac:dyDescent="0.25">
      <c r="A26" s="14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2" t="e">
        <f t="shared" si="2"/>
        <v>#DIV/0!</v>
      </c>
      <c r="I26" s="163">
        <f>+ROUNDDOWN(F26/'allg. Daten'!$D$21,0)*'allg. Daten'!$D$21+ROUNDDOWN(G26/'allg. Daten'!$D$22,0)*'allg. Daten'!$D$22</f>
        <v>0</v>
      </c>
      <c r="J26" s="164">
        <f t="shared" si="0"/>
        <v>0</v>
      </c>
      <c r="K26" s="165" t="str">
        <f>IF(+I26/'allg. Daten'!$D$21=0,"",+I26/'allg. Daten'!$D$21)</f>
        <v/>
      </c>
      <c r="L26" s="166">
        <f t="shared" si="1"/>
        <v>0</v>
      </c>
      <c r="M26" s="135"/>
      <c r="N26" s="167" t="s">
        <v>3</v>
      </c>
    </row>
    <row r="27" spans="1:17" x14ac:dyDescent="0.25">
      <c r="A27" s="14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2" t="e">
        <f t="shared" si="2"/>
        <v>#DIV/0!</v>
      </c>
      <c r="I27" s="163">
        <f>+ROUNDDOWN(F27/'allg. Daten'!$D$21,0)*'allg. Daten'!$D$21+ROUNDDOWN(G27/'allg. Daten'!$D$22,0)*'allg. Daten'!$D$22</f>
        <v>0</v>
      </c>
      <c r="J27" s="164">
        <f t="shared" si="0"/>
        <v>0</v>
      </c>
      <c r="K27" s="165" t="str">
        <f>IF(+I27/'allg. Daten'!$D$21=0,"",+I27/'allg. Daten'!$D$21)</f>
        <v/>
      </c>
      <c r="L27" s="166">
        <f t="shared" si="1"/>
        <v>0</v>
      </c>
      <c r="M27" s="135"/>
      <c r="N27" s="167" t="s">
        <v>3</v>
      </c>
    </row>
    <row r="28" spans="1:17" ht="15.75" thickBot="1" x14ac:dyDescent="0.3">
      <c r="A28" s="14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2" t="e">
        <f t="shared" si="2"/>
        <v>#DIV/0!</v>
      </c>
      <c r="I28" s="169">
        <f>+ROUNDDOWN(F28/'allg. Daten'!$D$21,0)*'allg. Daten'!$D$21+ROUNDDOWN(G28/'allg. Daten'!$D$22,0)*'allg. Daten'!$D$22</f>
        <v>0</v>
      </c>
      <c r="J28" s="164">
        <f t="shared" si="0"/>
        <v>0</v>
      </c>
      <c r="K28" s="165" t="str">
        <f>IF(+I28/'allg. Daten'!$D$21=0,"",+I28/'allg. Daten'!$D$21)</f>
        <v/>
      </c>
      <c r="L28" s="166">
        <f t="shared" si="1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4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71" t="s">
        <v>57</v>
      </c>
      <c r="D31" s="173"/>
      <c r="E31" s="173"/>
      <c r="F31" s="173"/>
      <c r="G31" s="173"/>
      <c r="H31" s="173"/>
      <c r="I31" s="173"/>
      <c r="J31" s="173"/>
      <c r="K31" s="173"/>
      <c r="L31" s="176">
        <f>+J29+K30</f>
        <v>0</v>
      </c>
      <c r="M31" s="176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Q32" s="178"/>
    </row>
    <row r="33" spans="3:15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</row>
    <row r="34" spans="3:15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</row>
    <row r="35" spans="3:15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</row>
    <row r="36" spans="3:15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</row>
    <row r="37" spans="3:15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</row>
    <row r="38" spans="3:15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</row>
    <row r="39" spans="3:15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</row>
    <row r="40" spans="3:15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</row>
    <row r="41" spans="3:15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</row>
    <row r="42" spans="3:15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</row>
    <row r="43" spans="3:15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</row>
    <row r="44" spans="3:15" s="155" customFormat="1" x14ac:dyDescent="0.25"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</row>
    <row r="45" spans="3:15" s="155" customFormat="1" x14ac:dyDescent="0.25"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3:15" s="155" customFormat="1" x14ac:dyDescent="0.25"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3:15" s="155" customFormat="1" x14ac:dyDescent="0.25"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3:15" s="155" customFormat="1" ht="7.5" customHeight="1" x14ac:dyDescent="0.25"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3:15" s="155" customFormat="1" x14ac:dyDescent="0.25"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3:15" s="155" customFormat="1" x14ac:dyDescent="0.25"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3:15" s="155" customFormat="1" x14ac:dyDescent="0.25"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3:15" s="155" customFormat="1" x14ac:dyDescent="0.25"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3:15" s="155" customFormat="1" ht="15.75" customHeight="1" x14ac:dyDescent="0.25"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3:15" s="155" customFormat="1" x14ac:dyDescent="0.25"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3:15" s="155" customFormat="1" x14ac:dyDescent="0.25"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3:15" s="155" customFormat="1" x14ac:dyDescent="0.25"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3:15" s="155" customFormat="1" x14ac:dyDescent="0.25"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3:15" s="155" customFormat="1" x14ac:dyDescent="0.25"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3:15" s="155" customFormat="1" x14ac:dyDescent="0.25"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3:15" s="155" customFormat="1" ht="15.75" customHeight="1" x14ac:dyDescent="0.25"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3:15" s="155" customFormat="1" x14ac:dyDescent="0.25"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</row>
    <row r="62" spans="3:15" x14ac:dyDescent="0.25"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</row>
  </sheetData>
  <sheetProtection algorithmName="SHA-512" hashValue="lFA/UHQHfxtraFXBQis6e80snZ4HAHF4VOvotijj17SktvmFVIjq4ug6ymJ/pu16r4rcKLaza55qg9HakI1Ehg==" saltValue="aSdHzndwEykPkyL80m0alw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 J11:J28">
    <cfRule type="cellIs" dxfId="239" priority="21" operator="equal">
      <formula>0</formula>
    </cfRule>
  </conditionalFormatting>
  <conditionalFormatting sqref="K11:L28">
    <cfRule type="cellIs" dxfId="238" priority="20" operator="equal">
      <formula>0</formula>
    </cfRule>
  </conditionalFormatting>
  <conditionalFormatting sqref="D29:J30 D31:E31 J11:L28">
    <cfRule type="cellIs" dxfId="237" priority="19" operator="equal">
      <formula>0</formula>
    </cfRule>
  </conditionalFormatting>
  <conditionalFormatting sqref="I11">
    <cfRule type="cellIs" dxfId="236" priority="12" operator="equal">
      <formula>0</formula>
    </cfRule>
  </conditionalFormatting>
  <conditionalFormatting sqref="I11">
    <cfRule type="cellIs" dxfId="235" priority="11" operator="equal">
      <formula>0</formula>
    </cfRule>
  </conditionalFormatting>
  <conditionalFormatting sqref="H12:H28">
    <cfRule type="cellIs" dxfId="234" priority="18" operator="equal">
      <formula>0</formula>
    </cfRule>
  </conditionalFormatting>
  <conditionalFormatting sqref="H12:H28">
    <cfRule type="cellIs" dxfId="233" priority="17" operator="equal">
      <formula>0</formula>
    </cfRule>
  </conditionalFormatting>
  <conditionalFormatting sqref="H11:H28">
    <cfRule type="cellIs" dxfId="232" priority="14" operator="equal">
      <formula>0</formula>
    </cfRule>
  </conditionalFormatting>
  <conditionalFormatting sqref="H11:H28">
    <cfRule type="cellIs" dxfId="231" priority="13" operator="equal">
      <formula>0</formula>
    </cfRule>
  </conditionalFormatting>
  <conditionalFormatting sqref="I12:I28">
    <cfRule type="cellIs" dxfId="230" priority="16" operator="equal">
      <formula>0</formula>
    </cfRule>
  </conditionalFormatting>
  <conditionalFormatting sqref="I12:I28">
    <cfRule type="cellIs" dxfId="229" priority="15" operator="equal">
      <formula>0</formula>
    </cfRule>
  </conditionalFormatting>
  <conditionalFormatting sqref="K30 L31">
    <cfRule type="cellIs" dxfId="228" priority="10" operator="equal">
      <formula>0</formula>
    </cfRule>
  </conditionalFormatting>
  <conditionalFormatting sqref="K30 L31">
    <cfRule type="cellIs" dxfId="227" priority="9" operator="equal">
      <formula>0</formula>
    </cfRule>
  </conditionalFormatting>
  <conditionalFormatting sqref="M29">
    <cfRule type="cellIs" dxfId="226" priority="8" operator="equal">
      <formula>0</formula>
    </cfRule>
  </conditionalFormatting>
  <conditionalFormatting sqref="M29">
    <cfRule type="cellIs" dxfId="225" priority="7" operator="equal">
      <formula>0</formula>
    </cfRule>
  </conditionalFormatting>
  <conditionalFormatting sqref="M31">
    <cfRule type="cellIs" dxfId="224" priority="6" operator="equal">
      <formula>0</formula>
    </cfRule>
  </conditionalFormatting>
  <conditionalFormatting sqref="M31">
    <cfRule type="cellIs" dxfId="223" priority="5" operator="equal">
      <formula>0</formula>
    </cfRule>
  </conditionalFormatting>
  <conditionalFormatting sqref="C11:C28">
    <cfRule type="expression" dxfId="222" priority="4">
      <formula>AND($L$5&gt;10000,$A11="Ferien")</formula>
    </cfRule>
  </conditionalFormatting>
  <conditionalFormatting sqref="F31:K31">
    <cfRule type="cellIs" dxfId="221" priority="3" operator="equal">
      <formula>0</formula>
    </cfRule>
  </conditionalFormatting>
  <conditionalFormatting sqref="D11:N28">
    <cfRule type="expression" dxfId="220" priority="2" stopIfTrue="1">
      <formula>AND($L$5&gt;10000,$A11="Ferien")</formula>
    </cfRule>
  </conditionalFormatting>
  <conditionalFormatting sqref="D11:M28">
    <cfRule type="expression" dxfId="219" priority="1" stopIfTrue="1">
      <formula>AND($L$5&gt;10000,$A11="Ferien")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8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4"/>
  <dimension ref="A1:T69"/>
  <sheetViews>
    <sheetView view="pageLayout" topLeftCell="C25" zoomScaleNormal="100" workbookViewId="0">
      <selection activeCell="O27" sqref="O27"/>
    </sheetView>
  </sheetViews>
  <sheetFormatPr baseColWidth="10" defaultColWidth="10.85546875" defaultRowHeight="15" x14ac:dyDescent="0.25"/>
  <cols>
    <col min="1" max="1" width="6" style="179" hidden="1" customWidth="1"/>
    <col min="2" max="2" width="29.85546875" style="149" hidden="1" customWidth="1"/>
    <col min="3" max="3" width="10.85546875" style="179"/>
    <col min="4" max="7" width="8.140625" style="179" customWidth="1"/>
    <col min="8" max="9" width="9.85546875" style="179" hidden="1" customWidth="1"/>
    <col min="10" max="10" width="7.5703125" style="179" customWidth="1"/>
    <col min="11" max="12" width="8.42578125" style="179" customWidth="1"/>
    <col min="13" max="13" width="13.140625" style="179" customWidth="1"/>
    <col min="14" max="14" width="9" style="179" customWidth="1"/>
    <col min="15" max="17" width="10.85546875" style="179"/>
    <col min="18" max="18" width="11.5703125" style="179" customWidth="1"/>
    <col min="19" max="19" width="10.85546875" style="179"/>
    <col min="20" max="20" width="2.85546875" style="179" bestFit="1" customWidth="1"/>
    <col min="21" max="21" width="7" style="179" customWidth="1"/>
    <col min="22" max="16384" width="10.85546875" style="17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80"/>
      <c r="P1" s="180"/>
      <c r="Q1" s="180"/>
      <c r="R1" s="180"/>
      <c r="S1" s="180"/>
      <c r="T1" s="180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2"/>
      <c r="Q2" s="2"/>
      <c r="R2" s="2"/>
      <c r="S2" s="2"/>
      <c r="T2" s="2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+Zusammenfassung!$C$39</f>
        <v>0</v>
      </c>
      <c r="E5" s="292"/>
      <c r="F5" s="292"/>
      <c r="G5" s="292"/>
      <c r="H5" s="292"/>
      <c r="I5" s="292"/>
      <c r="J5" s="292"/>
      <c r="K5" s="292"/>
      <c r="L5" s="304">
        <f>+Zusammenfassung!$B$39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+Zusammenfassung!$D$39&amp;"; "&amp;+Zusammenfassung!$E$39&amp;" "&amp;+Zusammenfassung!$F$39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IF(+Zusammenfassung!$Q$39="Schule eintragen",0,+Zusammenfassung!$Q$39)</f>
        <v>0</v>
      </c>
    </row>
    <row r="7" spans="1:20" ht="23.45" customHeight="1" thickBot="1" x14ac:dyDescent="0.3">
      <c r="B7" s="150"/>
      <c r="C7" s="57" t="s">
        <v>49</v>
      </c>
      <c r="D7" s="293">
        <f>+Zusammenfassung!$G$39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Daten'!C6:G13,4,FALSE)))</f>
        <v>0</v>
      </c>
    </row>
    <row r="8" spans="1:20" s="181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314" t="s">
        <v>38</v>
      </c>
      <c r="E9" s="314"/>
      <c r="F9" s="314"/>
      <c r="G9" s="314"/>
      <c r="H9" s="298" t="s">
        <v>39</v>
      </c>
      <c r="I9" s="299"/>
      <c r="J9" s="315" t="s">
        <v>37</v>
      </c>
      <c r="K9" s="316"/>
      <c r="L9" s="316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82" t="s">
        <v>5</v>
      </c>
      <c r="E10" s="182" t="s">
        <v>12</v>
      </c>
      <c r="F10" s="182" t="s">
        <v>5</v>
      </c>
      <c r="G10" s="182" t="s">
        <v>12</v>
      </c>
      <c r="H10" s="158" t="s">
        <v>11</v>
      </c>
      <c r="I10" s="159" t="s">
        <v>10</v>
      </c>
      <c r="J10" s="183" t="s">
        <v>11</v>
      </c>
      <c r="K10" s="184" t="s">
        <v>10</v>
      </c>
      <c r="L10" s="317"/>
      <c r="M10" s="312"/>
      <c r="N10" s="313"/>
    </row>
    <row r="11" spans="1:20" x14ac:dyDescent="0.25">
      <c r="A11" s="17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3" t="e">
        <f>IF($N$6=0,0,+ROUNDDOWN(D11/$N$6,0)*$N$6+ROUNDDOWN(E11/$N$6,0)*$N$6)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85">
        <f>IFERROR((H11/$N$6),0)</f>
        <v>0</v>
      </c>
      <c r="K11" s="186" t="str">
        <f>IF(+I11/'allg. Daten'!$D$21=0,"",+I11/'allg. Daten'!$D$21)</f>
        <v/>
      </c>
      <c r="L11" s="187">
        <f>+IFERROR(J11+K11,MAX(J11,K11))</f>
        <v>0</v>
      </c>
      <c r="M11" s="135"/>
      <c r="N11" s="167" t="s">
        <v>3</v>
      </c>
    </row>
    <row r="12" spans="1:20" x14ac:dyDescent="0.25">
      <c r="A12" s="17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3" t="e">
        <f t="shared" ref="H12:H28" si="0">IF($N$6=0,0,+ROUNDDOWN(D12/$N$6,0)*$N$6+ROUNDDOWN(E12/$N$6,0)*$N$6)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85">
        <f t="shared" ref="J12:J28" si="1">IFERROR((H12/$N$6),0)</f>
        <v>0</v>
      </c>
      <c r="K12" s="186" t="str">
        <f>IF(+I12/'allg. Daten'!$D$21=0,"",+I12/'allg. Daten'!$D$21)</f>
        <v/>
      </c>
      <c r="L12" s="187">
        <f t="shared" ref="L12:L28" si="2">+IFERROR(J12+K12,MAX(J12,K12))</f>
        <v>0</v>
      </c>
      <c r="M12" s="135"/>
      <c r="N12" s="167" t="s">
        <v>3</v>
      </c>
    </row>
    <row r="13" spans="1:20" x14ac:dyDescent="0.25">
      <c r="A13" s="17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3" t="e">
        <f t="shared" si="0"/>
        <v>#DIV/0!</v>
      </c>
      <c r="I13" s="163">
        <f>+ROUNDDOWN(F13/'allg. Daten'!$D$21,0)*'allg. Daten'!$D$21+ROUNDDOWN(G13/'allg. Daten'!$D$22,0)*'allg. Daten'!$D$22</f>
        <v>0</v>
      </c>
      <c r="J13" s="185">
        <f t="shared" si="1"/>
        <v>0</v>
      </c>
      <c r="K13" s="186" t="str">
        <f>IF(+I13/'allg. Daten'!$D$21=0,"",+I13/'allg. Daten'!$D$21)</f>
        <v/>
      </c>
      <c r="L13" s="187">
        <f t="shared" si="2"/>
        <v>0</v>
      </c>
      <c r="M13" s="135"/>
      <c r="N13" s="167" t="s">
        <v>3</v>
      </c>
    </row>
    <row r="14" spans="1:20" x14ac:dyDescent="0.25">
      <c r="A14" s="17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3" t="e">
        <f t="shared" si="0"/>
        <v>#DIV/0!</v>
      </c>
      <c r="I14" s="163">
        <f>+ROUNDDOWN(F14/'allg. Daten'!$D$21,0)*'allg. Daten'!$D$21+ROUNDDOWN(G14/'allg. Daten'!$D$22,0)*'allg. Daten'!$D$22</f>
        <v>0</v>
      </c>
      <c r="J14" s="185">
        <f t="shared" si="1"/>
        <v>0</v>
      </c>
      <c r="K14" s="186" t="str">
        <f>IF(+I14/'allg. Daten'!$D$21=0,"",+I14/'allg. Daten'!$D$21)</f>
        <v/>
      </c>
      <c r="L14" s="187">
        <f t="shared" si="2"/>
        <v>0</v>
      </c>
      <c r="M14" s="135"/>
      <c r="N14" s="167" t="s">
        <v>3</v>
      </c>
    </row>
    <row r="15" spans="1:20" x14ac:dyDescent="0.25">
      <c r="A15" s="17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3" t="e">
        <f t="shared" si="0"/>
        <v>#DIV/0!</v>
      </c>
      <c r="I15" s="163">
        <f>+ROUNDDOWN(F15/'allg. Daten'!$D$21,0)*'allg. Daten'!$D$21+ROUNDDOWN(G15/'allg. Daten'!$D$22,0)*'allg. Daten'!$D$22</f>
        <v>0</v>
      </c>
      <c r="J15" s="185">
        <f t="shared" si="1"/>
        <v>0</v>
      </c>
      <c r="K15" s="186" t="str">
        <f>IF(+I15/'allg. Daten'!$D$21=0,"",+I15/'allg. Daten'!$D$21)</f>
        <v/>
      </c>
      <c r="L15" s="187">
        <f t="shared" si="2"/>
        <v>0</v>
      </c>
      <c r="M15" s="135"/>
      <c r="N15" s="167" t="s">
        <v>3</v>
      </c>
    </row>
    <row r="16" spans="1:20" x14ac:dyDescent="0.25">
      <c r="A16" s="17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3" t="e">
        <f t="shared" si="0"/>
        <v>#DIV/0!</v>
      </c>
      <c r="I16" s="163">
        <f>+ROUNDDOWN(F16/'allg. Daten'!$D$21,0)*'allg. Daten'!$D$21+ROUNDDOWN(G16/'allg. Daten'!$D$22,0)*'allg. Daten'!$D$22</f>
        <v>0</v>
      </c>
      <c r="J16" s="185">
        <f t="shared" si="1"/>
        <v>0</v>
      </c>
      <c r="K16" s="186" t="str">
        <f>IF(+I16/'allg. Daten'!$D$21=0,"",+I16/'allg. Daten'!$D$21)</f>
        <v/>
      </c>
      <c r="L16" s="187">
        <f t="shared" si="2"/>
        <v>0</v>
      </c>
      <c r="M16" s="135"/>
      <c r="N16" s="167" t="s">
        <v>3</v>
      </c>
    </row>
    <row r="17" spans="1:17" x14ac:dyDescent="0.25">
      <c r="A17" s="17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3" t="e">
        <f t="shared" si="0"/>
        <v>#DIV/0!</v>
      </c>
      <c r="I17" s="163">
        <f>+ROUNDDOWN(F17/'allg. Daten'!$D$21,0)*'allg. Daten'!$D$21+ROUNDDOWN(G17/'allg. Daten'!$D$22,0)*'allg. Daten'!$D$22</f>
        <v>0</v>
      </c>
      <c r="J17" s="185">
        <f t="shared" si="1"/>
        <v>0</v>
      </c>
      <c r="K17" s="186" t="str">
        <f>IF(+I17/'allg. Daten'!$D$21=0,"",+I17/'allg. Daten'!$D$21)</f>
        <v/>
      </c>
      <c r="L17" s="187">
        <f t="shared" si="2"/>
        <v>0</v>
      </c>
      <c r="M17" s="135"/>
      <c r="N17" s="167" t="s">
        <v>3</v>
      </c>
    </row>
    <row r="18" spans="1:17" x14ac:dyDescent="0.25">
      <c r="A18" s="17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3" t="e">
        <f t="shared" si="0"/>
        <v>#DIV/0!</v>
      </c>
      <c r="I18" s="163">
        <f>+ROUNDDOWN(F18/'allg. Daten'!$D$21,0)*'allg. Daten'!$D$21+ROUNDDOWN(G18/'allg. Daten'!$D$22,0)*'allg. Daten'!$D$22</f>
        <v>0</v>
      </c>
      <c r="J18" s="185">
        <f t="shared" si="1"/>
        <v>0</v>
      </c>
      <c r="K18" s="186" t="str">
        <f>IF(+I18/'allg. Daten'!$D$21=0,"",+I18/'allg. Daten'!$D$21)</f>
        <v/>
      </c>
      <c r="L18" s="187">
        <f t="shared" si="2"/>
        <v>0</v>
      </c>
      <c r="M18" s="135"/>
      <c r="N18" s="167" t="s">
        <v>3</v>
      </c>
    </row>
    <row r="19" spans="1:17" x14ac:dyDescent="0.25">
      <c r="A19" s="17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3" t="e">
        <f t="shared" si="0"/>
        <v>#DIV/0!</v>
      </c>
      <c r="I19" s="163">
        <f>+ROUNDDOWN(F19/'allg. Daten'!$D$21,0)*'allg. Daten'!$D$21+ROUNDDOWN(G19/'allg. Daten'!$D$22,0)*'allg. Daten'!$D$22</f>
        <v>0</v>
      </c>
      <c r="J19" s="185">
        <f t="shared" si="1"/>
        <v>0</v>
      </c>
      <c r="K19" s="186" t="str">
        <f>IF(+I19/'allg. Daten'!$D$21=0,"",+I19/'allg. Daten'!$D$21)</f>
        <v/>
      </c>
      <c r="L19" s="187">
        <f t="shared" si="2"/>
        <v>0</v>
      </c>
      <c r="M19" s="135"/>
      <c r="N19" s="167" t="s">
        <v>3</v>
      </c>
    </row>
    <row r="20" spans="1:17" x14ac:dyDescent="0.25">
      <c r="A20" s="17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3" t="e">
        <f t="shared" si="0"/>
        <v>#DIV/0!</v>
      </c>
      <c r="I20" s="163">
        <f>+ROUNDDOWN(F20/'allg. Daten'!$D$21,0)*'allg. Daten'!$D$21+ROUNDDOWN(G20/'allg. Daten'!$D$22,0)*'allg. Daten'!$D$22</f>
        <v>0</v>
      </c>
      <c r="J20" s="185">
        <f t="shared" si="1"/>
        <v>0</v>
      </c>
      <c r="K20" s="186" t="str">
        <f>IF(+I20/'allg. Daten'!$D$21=0,"",+I20/'allg. Daten'!$D$21)</f>
        <v/>
      </c>
      <c r="L20" s="187">
        <f t="shared" si="2"/>
        <v>0</v>
      </c>
      <c r="M20" s="135"/>
      <c r="N20" s="167" t="s">
        <v>3</v>
      </c>
    </row>
    <row r="21" spans="1:17" x14ac:dyDescent="0.25">
      <c r="A21" s="17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3" t="e">
        <f t="shared" si="0"/>
        <v>#DIV/0!</v>
      </c>
      <c r="I21" s="163">
        <f>+ROUNDDOWN(F21/'allg. Daten'!$D$21,0)*'allg. Daten'!$D$21+ROUNDDOWN(G21/'allg. Daten'!$D$22,0)*'allg. Daten'!$D$22</f>
        <v>0</v>
      </c>
      <c r="J21" s="185">
        <f t="shared" si="1"/>
        <v>0</v>
      </c>
      <c r="K21" s="186" t="str">
        <f>IF(+I21/'allg. Daten'!$D$21=0,"",+I21/'allg. Daten'!$D$21)</f>
        <v/>
      </c>
      <c r="L21" s="187">
        <f t="shared" si="2"/>
        <v>0</v>
      </c>
      <c r="M21" s="135"/>
      <c r="N21" s="167" t="s">
        <v>3</v>
      </c>
    </row>
    <row r="22" spans="1:17" x14ac:dyDescent="0.25">
      <c r="A22" s="17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3" t="e">
        <f t="shared" si="0"/>
        <v>#DIV/0!</v>
      </c>
      <c r="I22" s="163">
        <f>+ROUNDDOWN(F22/'allg. Daten'!$D$21,0)*'allg. Daten'!$D$21+ROUNDDOWN(G22/'allg. Daten'!$D$22,0)*'allg. Daten'!$D$22</f>
        <v>0</v>
      </c>
      <c r="J22" s="185">
        <f t="shared" si="1"/>
        <v>0</v>
      </c>
      <c r="K22" s="186" t="str">
        <f>IF(+I22/'allg. Daten'!$D$21=0,"",+I22/'allg. Daten'!$D$21)</f>
        <v/>
      </c>
      <c r="L22" s="187">
        <f t="shared" si="2"/>
        <v>0</v>
      </c>
      <c r="M22" s="135"/>
      <c r="N22" s="167" t="s">
        <v>3</v>
      </c>
    </row>
    <row r="23" spans="1:17" x14ac:dyDescent="0.25">
      <c r="A23" s="17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3" t="e">
        <f t="shared" si="0"/>
        <v>#DIV/0!</v>
      </c>
      <c r="I23" s="163">
        <f>+ROUNDDOWN(F23/'allg. Daten'!$D$21,0)*'allg. Daten'!$D$21+ROUNDDOWN(G23/'allg. Daten'!$D$22,0)*'allg. Daten'!$D$22</f>
        <v>0</v>
      </c>
      <c r="J23" s="185">
        <f t="shared" si="1"/>
        <v>0</v>
      </c>
      <c r="K23" s="186" t="str">
        <f>IF(+I23/'allg. Daten'!$D$21=0,"",+I23/'allg. Daten'!$D$21)</f>
        <v/>
      </c>
      <c r="L23" s="187">
        <f t="shared" si="2"/>
        <v>0</v>
      </c>
      <c r="M23" s="135"/>
      <c r="N23" s="167" t="s">
        <v>3</v>
      </c>
    </row>
    <row r="24" spans="1:17" x14ac:dyDescent="0.25">
      <c r="A24" s="17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3" t="e">
        <f t="shared" si="0"/>
        <v>#DIV/0!</v>
      </c>
      <c r="I24" s="163">
        <f>+ROUNDDOWN(F24/'allg. Daten'!$D$21,0)*'allg. Daten'!$D$21+ROUNDDOWN(G24/'allg. Daten'!$D$22,0)*'allg. Daten'!$D$22</f>
        <v>0</v>
      </c>
      <c r="J24" s="185">
        <f t="shared" si="1"/>
        <v>0</v>
      </c>
      <c r="K24" s="186" t="str">
        <f>IF(+I24/'allg. Daten'!$D$21=0,"",+I24/'allg. Daten'!$D$21)</f>
        <v/>
      </c>
      <c r="L24" s="187">
        <f t="shared" si="2"/>
        <v>0</v>
      </c>
      <c r="M24" s="135"/>
      <c r="N24" s="167" t="s">
        <v>3</v>
      </c>
    </row>
    <row r="25" spans="1:17" x14ac:dyDescent="0.25">
      <c r="A25" s="17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3" t="e">
        <f t="shared" si="0"/>
        <v>#DIV/0!</v>
      </c>
      <c r="I25" s="163">
        <f>+ROUNDDOWN(F25/'allg. Daten'!$D$21,0)*'allg. Daten'!$D$21+ROUNDDOWN(G25/'allg. Daten'!$D$22,0)*'allg. Daten'!$D$22</f>
        <v>0</v>
      </c>
      <c r="J25" s="185">
        <f t="shared" si="1"/>
        <v>0</v>
      </c>
      <c r="K25" s="186" t="str">
        <f>IF(+I25/'allg. Daten'!$D$21=0,"",+I25/'allg. Daten'!$D$21)</f>
        <v/>
      </c>
      <c r="L25" s="187">
        <f t="shared" si="2"/>
        <v>0</v>
      </c>
      <c r="M25" s="135"/>
      <c r="N25" s="167" t="s">
        <v>3</v>
      </c>
    </row>
    <row r="26" spans="1:17" x14ac:dyDescent="0.25">
      <c r="A26" s="17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3" t="e">
        <f t="shared" si="0"/>
        <v>#DIV/0!</v>
      </c>
      <c r="I26" s="163">
        <f>+ROUNDDOWN(F26/'allg. Daten'!$D$21,0)*'allg. Daten'!$D$21+ROUNDDOWN(G26/'allg. Daten'!$D$22,0)*'allg. Daten'!$D$22</f>
        <v>0</v>
      </c>
      <c r="J26" s="185">
        <f t="shared" si="1"/>
        <v>0</v>
      </c>
      <c r="K26" s="186" t="str">
        <f>IF(+I26/'allg. Daten'!$D$21=0,"",+I26/'allg. Daten'!$D$21)</f>
        <v/>
      </c>
      <c r="L26" s="187">
        <f t="shared" si="2"/>
        <v>0</v>
      </c>
      <c r="M26" s="135"/>
      <c r="N26" s="167" t="s">
        <v>3</v>
      </c>
    </row>
    <row r="27" spans="1:17" x14ac:dyDescent="0.25">
      <c r="A27" s="17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3" t="e">
        <f t="shared" si="0"/>
        <v>#DIV/0!</v>
      </c>
      <c r="I27" s="163">
        <f>+ROUNDDOWN(F27/'allg. Daten'!$D$21,0)*'allg. Daten'!$D$21+ROUNDDOWN(G27/'allg. Daten'!$D$22,0)*'allg. Daten'!$D$22</f>
        <v>0</v>
      </c>
      <c r="J27" s="185">
        <f t="shared" si="1"/>
        <v>0</v>
      </c>
      <c r="K27" s="186" t="str">
        <f>IF(+I27/'allg. Daten'!$D$21=0,"",+I27/'allg. Daten'!$D$21)</f>
        <v/>
      </c>
      <c r="L27" s="187">
        <f t="shared" si="2"/>
        <v>0</v>
      </c>
      <c r="M27" s="135"/>
      <c r="N27" s="167" t="s">
        <v>3</v>
      </c>
    </row>
    <row r="28" spans="1:17" ht="15.75" thickBot="1" x14ac:dyDescent="0.3">
      <c r="A28" s="17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3" t="e">
        <f t="shared" si="0"/>
        <v>#DIV/0!</v>
      </c>
      <c r="I28" s="169">
        <f>+ROUNDDOWN(F28/'allg. Daten'!$D$21,0)*'allg. Daten'!$D$21+ROUNDDOWN(G28/'allg. Daten'!$D$22,0)*'allg. Daten'!$D$22</f>
        <v>0</v>
      </c>
      <c r="J28" s="185">
        <f t="shared" si="1"/>
        <v>0</v>
      </c>
      <c r="K28" s="186" t="str">
        <f>IF(+I28/'allg. Daten'!$D$21=0,"",+I28/'allg. Daten'!$D$21)</f>
        <v/>
      </c>
      <c r="L28" s="187">
        <f t="shared" si="2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5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88" t="s">
        <v>57</v>
      </c>
      <c r="D31" s="189"/>
      <c r="E31" s="189"/>
      <c r="F31" s="189"/>
      <c r="G31" s="189"/>
      <c r="H31" s="189"/>
      <c r="I31" s="189"/>
      <c r="J31" s="189"/>
      <c r="K31" s="189"/>
      <c r="L31" s="190">
        <f>+J29+K30</f>
        <v>0</v>
      </c>
      <c r="M31" s="190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P32" s="181"/>
      <c r="Q32" s="191"/>
    </row>
    <row r="33" spans="1:16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  <c r="P33" s="181"/>
    </row>
    <row r="34" spans="1:16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  <c r="P34" s="181"/>
    </row>
    <row r="35" spans="1:16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  <c r="P35" s="181"/>
    </row>
    <row r="36" spans="1:16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  <c r="P36" s="181"/>
    </row>
    <row r="37" spans="1:16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81"/>
    </row>
    <row r="38" spans="1:16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  <c r="P38" s="181"/>
    </row>
    <row r="39" spans="1:16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  <c r="P39" s="181"/>
    </row>
    <row r="40" spans="1:16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  <c r="P40" s="181"/>
    </row>
    <row r="41" spans="1:16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  <c r="P41" s="181"/>
    </row>
    <row r="42" spans="1:16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  <c r="P42" s="181"/>
    </row>
    <row r="43" spans="1:16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  <c r="P43" s="181"/>
    </row>
    <row r="44" spans="1:16" x14ac:dyDescent="0.25">
      <c r="A44" s="181"/>
      <c r="B44" s="155"/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  <c r="P44" s="181"/>
    </row>
    <row r="45" spans="1:16" s="181" customFormat="1" x14ac:dyDescent="0.25">
      <c r="B45" s="155"/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1:16" s="181" customFormat="1" x14ac:dyDescent="0.25">
      <c r="B46" s="155"/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1:16" s="181" customFormat="1" x14ac:dyDescent="0.25">
      <c r="B47" s="155"/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1:16" s="181" customFormat="1" ht="7.5" customHeight="1" x14ac:dyDescent="0.25">
      <c r="B48" s="155"/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1:16" s="181" customFormat="1" x14ac:dyDescent="0.25">
      <c r="B49" s="155"/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1:16" s="181" customFormat="1" x14ac:dyDescent="0.25">
      <c r="B50" s="155"/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1:16" s="181" customFormat="1" x14ac:dyDescent="0.25">
      <c r="B51" s="155"/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1:16" s="181" customFormat="1" x14ac:dyDescent="0.25">
      <c r="B52" s="155"/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1:16" s="181" customFormat="1" ht="15.75" customHeight="1" x14ac:dyDescent="0.25">
      <c r="B53" s="155"/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1:16" s="181" customFormat="1" x14ac:dyDescent="0.25">
      <c r="B54" s="155"/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1:16" s="181" customFormat="1" x14ac:dyDescent="0.25">
      <c r="B55" s="155"/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1:16" s="181" customFormat="1" x14ac:dyDescent="0.25">
      <c r="B56" s="155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1:16" s="181" customFormat="1" x14ac:dyDescent="0.25">
      <c r="B57" s="155"/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1:16" s="181" customFormat="1" x14ac:dyDescent="0.25">
      <c r="B58" s="155"/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1:16" s="181" customFormat="1" x14ac:dyDescent="0.25">
      <c r="B59" s="155"/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1:16" s="181" customFormat="1" ht="15.75" customHeight="1" x14ac:dyDescent="0.25">
      <c r="B60" s="155"/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1:16" x14ac:dyDescent="0.25">
      <c r="A61" s="181"/>
      <c r="B61" s="155"/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  <c r="P61" s="181"/>
    </row>
    <row r="62" spans="1:16" x14ac:dyDescent="0.25">
      <c r="A62" s="181"/>
      <c r="B62" s="155"/>
      <c r="P62" s="181"/>
    </row>
    <row r="63" spans="1:16" x14ac:dyDescent="0.25">
      <c r="P63" s="181"/>
    </row>
    <row r="64" spans="1:16" x14ac:dyDescent="0.25">
      <c r="P64" s="181"/>
    </row>
    <row r="65" spans="3:16" x14ac:dyDescent="0.25"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</row>
    <row r="66" spans="3:16" x14ac:dyDescent="0.25"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</row>
    <row r="67" spans="3:16" x14ac:dyDescent="0.25"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</row>
    <row r="68" spans="3:16" x14ac:dyDescent="0.25"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</row>
    <row r="69" spans="3:16" x14ac:dyDescent="0.25"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</row>
  </sheetData>
  <sheetProtection algorithmName="SHA-512" hashValue="p2FbrBesqh4BeAql9SoVIZUjWyKznOOOMn7SGMgEBwMDwRuCcPNskaux4tT5r/NnzSevEvpjfGr780QXiV90yQ==" saltValue="t+bJ7MibMO1anbmhadw9Hw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">
    <cfRule type="cellIs" dxfId="218" priority="27" operator="equal">
      <formula>0</formula>
    </cfRule>
  </conditionalFormatting>
  <conditionalFormatting sqref="D29:J30 D31:E31">
    <cfRule type="cellIs" dxfId="217" priority="26" operator="equal">
      <formula>0</formula>
    </cfRule>
  </conditionalFormatting>
  <conditionalFormatting sqref="K30 L31">
    <cfRule type="cellIs" dxfId="216" priority="25" operator="equal">
      <formula>0</formula>
    </cfRule>
  </conditionalFormatting>
  <conditionalFormatting sqref="K30 L31">
    <cfRule type="cellIs" dxfId="215" priority="24" operator="equal">
      <formula>0</formula>
    </cfRule>
  </conditionalFormatting>
  <conditionalFormatting sqref="M29">
    <cfRule type="cellIs" dxfId="214" priority="23" operator="equal">
      <formula>0</formula>
    </cfRule>
  </conditionalFormatting>
  <conditionalFormatting sqref="M29">
    <cfRule type="cellIs" dxfId="213" priority="22" operator="equal">
      <formula>0</formula>
    </cfRule>
  </conditionalFormatting>
  <conditionalFormatting sqref="M31">
    <cfRule type="cellIs" dxfId="212" priority="21" operator="equal">
      <formula>0</formula>
    </cfRule>
  </conditionalFormatting>
  <conditionalFormatting sqref="M31">
    <cfRule type="cellIs" dxfId="211" priority="20" operator="equal">
      <formula>0</formula>
    </cfRule>
  </conditionalFormatting>
  <conditionalFormatting sqref="F31:K31">
    <cfRule type="cellIs" dxfId="210" priority="19" operator="equal">
      <formula>0</formula>
    </cfRule>
  </conditionalFormatting>
  <conditionalFormatting sqref="J11:J28">
    <cfRule type="cellIs" dxfId="209" priority="18" operator="equal">
      <formula>0</formula>
    </cfRule>
  </conditionalFormatting>
  <conditionalFormatting sqref="K11:L28">
    <cfRule type="cellIs" dxfId="208" priority="17" operator="equal">
      <formula>0</formula>
    </cfRule>
  </conditionalFormatting>
  <conditionalFormatting sqref="J11:L28">
    <cfRule type="cellIs" dxfId="207" priority="16" operator="equal">
      <formula>0</formula>
    </cfRule>
  </conditionalFormatting>
  <conditionalFormatting sqref="I11">
    <cfRule type="cellIs" dxfId="206" priority="9" operator="equal">
      <formula>0</formula>
    </cfRule>
  </conditionalFormatting>
  <conditionalFormatting sqref="I11">
    <cfRule type="cellIs" dxfId="205" priority="8" operator="equal">
      <formula>0</formula>
    </cfRule>
  </conditionalFormatting>
  <conditionalFormatting sqref="H12:H28">
    <cfRule type="cellIs" dxfId="204" priority="15" operator="equal">
      <formula>0</formula>
    </cfRule>
  </conditionalFormatting>
  <conditionalFormatting sqref="H12:H28">
    <cfRule type="cellIs" dxfId="203" priority="14" operator="equal">
      <formula>0</formula>
    </cfRule>
  </conditionalFormatting>
  <conditionalFormatting sqref="H11:H28">
    <cfRule type="cellIs" dxfId="202" priority="11" operator="equal">
      <formula>0</formula>
    </cfRule>
  </conditionalFormatting>
  <conditionalFormatting sqref="H11:H28">
    <cfRule type="cellIs" dxfId="201" priority="10" operator="equal">
      <formula>0</formula>
    </cfRule>
  </conditionalFormatting>
  <conditionalFormatting sqref="I12:I28">
    <cfRule type="cellIs" dxfId="200" priority="13" operator="equal">
      <formula>0</formula>
    </cfRule>
  </conditionalFormatting>
  <conditionalFormatting sqref="I12:I28">
    <cfRule type="cellIs" dxfId="199" priority="12" operator="equal">
      <formula>0</formula>
    </cfRule>
  </conditionalFormatting>
  <conditionalFormatting sqref="C11:C28">
    <cfRule type="expression" dxfId="198" priority="7">
      <formula>AND($L$5&gt;10000,$A11="Ferien")</formula>
    </cfRule>
  </conditionalFormatting>
  <conditionalFormatting sqref="D11:N11 D19:N28 H12:N17 H18:L18 N18">
    <cfRule type="expression" dxfId="197" priority="6" stopIfTrue="1">
      <formula>AND($L$5&gt;10000,$A11="Ferien")</formula>
    </cfRule>
  </conditionalFormatting>
  <conditionalFormatting sqref="D11:M11 D19:M28 H12:M17 H18:L18">
    <cfRule type="expression" dxfId="196" priority="5" stopIfTrue="1">
      <formula>AND($L$5&gt;10000,$A11="Ferien")</formula>
    </cfRule>
  </conditionalFormatting>
  <conditionalFormatting sqref="D12:G18">
    <cfRule type="expression" dxfId="195" priority="4" stopIfTrue="1">
      <formula>AND($L$5&gt;10000,$A12="Ferien")</formula>
    </cfRule>
  </conditionalFormatting>
  <conditionalFormatting sqref="D12:G18">
    <cfRule type="expression" dxfId="194" priority="3" stopIfTrue="1">
      <formula>AND($L$5&gt;10000,$A12="Ferien")</formula>
    </cfRule>
  </conditionalFormatting>
  <conditionalFormatting sqref="M18">
    <cfRule type="expression" dxfId="193" priority="2" stopIfTrue="1">
      <formula>AND($L$5&gt;10000,$A18="Ferien")</formula>
    </cfRule>
  </conditionalFormatting>
  <conditionalFormatting sqref="M18">
    <cfRule type="expression" dxfId="192" priority="1" stopIfTrue="1">
      <formula>AND($L$5&gt;10000,$A18="Ferien")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2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5"/>
  <dimension ref="A1:T62"/>
  <sheetViews>
    <sheetView view="pageLayout" topLeftCell="C1" zoomScaleNormal="70" workbookViewId="0">
      <selection activeCell="O27" sqref="O27"/>
    </sheetView>
  </sheetViews>
  <sheetFormatPr baseColWidth="10" defaultColWidth="11.42578125" defaultRowHeight="15" x14ac:dyDescent="0.25"/>
  <cols>
    <col min="1" max="1" width="6" style="149" hidden="1" customWidth="1"/>
    <col min="2" max="2" width="29.85546875" style="149" hidden="1" customWidth="1"/>
    <col min="3" max="3" width="11.42578125" style="149"/>
    <col min="4" max="7" width="8.140625" style="149" customWidth="1"/>
    <col min="8" max="9" width="9.85546875" style="149" hidden="1" customWidth="1"/>
    <col min="10" max="10" width="7.5703125" style="149" customWidth="1"/>
    <col min="11" max="12" width="8.42578125" style="149" customWidth="1"/>
    <col min="13" max="13" width="13.140625" style="149" customWidth="1"/>
    <col min="14" max="14" width="9" style="149" customWidth="1"/>
    <col min="15" max="17" width="11.42578125" style="149"/>
    <col min="18" max="18" width="11.5703125" style="149" customWidth="1"/>
    <col min="19" max="19" width="11.42578125" style="149"/>
    <col min="20" max="20" width="2.85546875" style="149" bestFit="1" customWidth="1"/>
    <col min="21" max="21" width="7" style="149" customWidth="1"/>
    <col min="22" max="16384" width="11.42578125" style="14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54"/>
      <c r="P1" s="154"/>
      <c r="Q1" s="154"/>
      <c r="R1" s="154"/>
      <c r="S1" s="154"/>
      <c r="T1" s="154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137"/>
      <c r="Q2" s="137"/>
      <c r="R2" s="137"/>
      <c r="S2" s="137"/>
      <c r="T2" s="137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+Zusammenfassung!$C$40</f>
        <v>0</v>
      </c>
      <c r="E5" s="292"/>
      <c r="F5" s="292"/>
      <c r="G5" s="292"/>
      <c r="H5" s="292"/>
      <c r="I5" s="292"/>
      <c r="J5" s="292"/>
      <c r="K5" s="292"/>
      <c r="L5" s="304">
        <f>+Zusammenfassung!$B$40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+Zusammenfassung!$D$40&amp;"; "&amp;+Zusammenfassung!$E$40&amp;" "&amp;+Zusammenfassung!$F$40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IF(+Zusammenfassung!$Q$40="Schule eintragen",0,+Zusammenfassung!$Q$40)</f>
        <v>0</v>
      </c>
    </row>
    <row r="7" spans="1:20" ht="23.45" customHeight="1" thickBot="1" x14ac:dyDescent="0.3">
      <c r="B7" s="150"/>
      <c r="C7" s="57" t="s">
        <v>49</v>
      </c>
      <c r="D7" s="293">
        <f>+Zusammenfassung!$G$40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Daten'!$C$6:$G$13,4,FALSE)))</f>
        <v>0</v>
      </c>
    </row>
    <row r="8" spans="1:20" s="155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297" t="s">
        <v>38</v>
      </c>
      <c r="E9" s="297"/>
      <c r="F9" s="297"/>
      <c r="G9" s="297"/>
      <c r="H9" s="298" t="s">
        <v>39</v>
      </c>
      <c r="I9" s="299"/>
      <c r="J9" s="300" t="s">
        <v>37</v>
      </c>
      <c r="K9" s="301"/>
      <c r="L9" s="301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57" t="s">
        <v>5</v>
      </c>
      <c r="E10" s="157" t="s">
        <v>12</v>
      </c>
      <c r="F10" s="157" t="s">
        <v>5</v>
      </c>
      <c r="G10" s="157" t="s">
        <v>12</v>
      </c>
      <c r="H10" s="158" t="s">
        <v>11</v>
      </c>
      <c r="I10" s="159" t="s">
        <v>10</v>
      </c>
      <c r="J10" s="160" t="s">
        <v>11</v>
      </c>
      <c r="K10" s="157" t="s">
        <v>10</v>
      </c>
      <c r="L10" s="302"/>
      <c r="M10" s="312"/>
      <c r="N10" s="313"/>
    </row>
    <row r="11" spans="1:20" x14ac:dyDescent="0.25">
      <c r="A11" s="14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2" t="e">
        <f>+IF($N$6=0,0,ROUNDDOWN(D11/$N$6,0)*$N$6+ROUNDDOWN(E11/$N$6,0)*$N$6)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64">
        <f>IFERROR((H11/$N$6),0)</f>
        <v>0</v>
      </c>
      <c r="K11" s="165" t="str">
        <f>IF(+I11/'allg. Daten'!$D$21=0,"",+I11/'allg. Daten'!$D$21)</f>
        <v/>
      </c>
      <c r="L11" s="166">
        <f>+IFERROR(J11+K11,MAX(J11,K11))</f>
        <v>0</v>
      </c>
      <c r="M11" s="135"/>
      <c r="N11" s="167" t="s">
        <v>3</v>
      </c>
    </row>
    <row r="12" spans="1:20" x14ac:dyDescent="0.25">
      <c r="A12" s="14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2" t="e">
        <f>+IF($N$6=0,0,ROUNDDOWN(D12/$N$6,0)*$N$6+ROUNDDOWN(E12/$N$6,0)*$N$6)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64">
        <f t="shared" ref="J12:J28" si="0">IFERROR((H12/$N$6),0)</f>
        <v>0</v>
      </c>
      <c r="K12" s="165" t="str">
        <f>IF(+I12/'allg. Daten'!$D$21=0,"",+I12/'allg. Daten'!$D$21)</f>
        <v/>
      </c>
      <c r="L12" s="166">
        <f t="shared" ref="L12:L28" si="1">+IFERROR(J12+K12,MAX(J12,K12))</f>
        <v>0</v>
      </c>
      <c r="M12" s="135"/>
      <c r="N12" s="167" t="s">
        <v>3</v>
      </c>
    </row>
    <row r="13" spans="1:20" x14ac:dyDescent="0.25">
      <c r="A13" s="14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2" t="e">
        <f t="shared" ref="H13:H28" si="2">+IF($N$6=0,0,ROUNDDOWN(D13/$N$6,0)*$N$6+ROUNDDOWN(E13/$N$6,0)*$N$6)</f>
        <v>#DIV/0!</v>
      </c>
      <c r="I13" s="163">
        <f>+ROUNDDOWN(F13/'allg. Daten'!$D$21,0)*'allg. Daten'!$D$21+ROUNDDOWN(G13/'allg. Daten'!$D$22,0)*'allg. Daten'!$D$22</f>
        <v>0</v>
      </c>
      <c r="J13" s="164">
        <f t="shared" si="0"/>
        <v>0</v>
      </c>
      <c r="K13" s="165" t="str">
        <f>IF(+I13/'allg. Daten'!$D$21=0,"",+I13/'allg. Daten'!$D$21)</f>
        <v/>
      </c>
      <c r="L13" s="166">
        <f t="shared" si="1"/>
        <v>0</v>
      </c>
      <c r="M13" s="135"/>
      <c r="N13" s="167" t="s">
        <v>3</v>
      </c>
    </row>
    <row r="14" spans="1:20" x14ac:dyDescent="0.25">
      <c r="A14" s="14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2" t="e">
        <f t="shared" si="2"/>
        <v>#DIV/0!</v>
      </c>
      <c r="I14" s="163">
        <f>+ROUNDDOWN(F14/'allg. Daten'!$D$21,0)*'allg. Daten'!$D$21+ROUNDDOWN(G14/'allg. Daten'!$D$22,0)*'allg. Daten'!$D$22</f>
        <v>0</v>
      </c>
      <c r="J14" s="164">
        <f t="shared" si="0"/>
        <v>0</v>
      </c>
      <c r="K14" s="165" t="str">
        <f>IF(+I14/'allg. Daten'!$D$21=0,"",+I14/'allg. Daten'!$D$21)</f>
        <v/>
      </c>
      <c r="L14" s="166">
        <f t="shared" si="1"/>
        <v>0</v>
      </c>
      <c r="M14" s="135"/>
      <c r="N14" s="167" t="s">
        <v>3</v>
      </c>
    </row>
    <row r="15" spans="1:20" x14ac:dyDescent="0.25">
      <c r="A15" s="14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2" t="e">
        <f t="shared" si="2"/>
        <v>#DIV/0!</v>
      </c>
      <c r="I15" s="163">
        <f>+ROUNDDOWN(F15/'allg. Daten'!$D$21,0)*'allg. Daten'!$D$21+ROUNDDOWN(G15/'allg. Daten'!$D$22,0)*'allg. Daten'!$D$22</f>
        <v>0</v>
      </c>
      <c r="J15" s="164">
        <f t="shared" si="0"/>
        <v>0</v>
      </c>
      <c r="K15" s="165" t="str">
        <f>IF(+I15/'allg. Daten'!$D$21=0,"",+I15/'allg. Daten'!$D$21)</f>
        <v/>
      </c>
      <c r="L15" s="166">
        <f t="shared" si="1"/>
        <v>0</v>
      </c>
      <c r="M15" s="135"/>
      <c r="N15" s="167" t="s">
        <v>3</v>
      </c>
    </row>
    <row r="16" spans="1:20" x14ac:dyDescent="0.25">
      <c r="A16" s="14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2" t="e">
        <f t="shared" si="2"/>
        <v>#DIV/0!</v>
      </c>
      <c r="I16" s="163">
        <f>+ROUNDDOWN(F16/'allg. Daten'!$D$21,0)*'allg. Daten'!$D$21+ROUNDDOWN(G16/'allg. Daten'!$D$22,0)*'allg. Daten'!$D$22</f>
        <v>0</v>
      </c>
      <c r="J16" s="164">
        <f t="shared" si="0"/>
        <v>0</v>
      </c>
      <c r="K16" s="165" t="str">
        <f>IF(+I16/'allg. Daten'!$D$21=0,"",+I16/'allg. Daten'!$D$21)</f>
        <v/>
      </c>
      <c r="L16" s="166">
        <f t="shared" si="1"/>
        <v>0</v>
      </c>
      <c r="M16" s="135"/>
      <c r="N16" s="167" t="s">
        <v>3</v>
      </c>
    </row>
    <row r="17" spans="1:17" x14ac:dyDescent="0.25">
      <c r="A17" s="14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2" t="e">
        <f t="shared" si="2"/>
        <v>#DIV/0!</v>
      </c>
      <c r="I17" s="163">
        <f>+ROUNDDOWN(F17/'allg. Daten'!$D$21,0)*'allg. Daten'!$D$21+ROUNDDOWN(G17/'allg. Daten'!$D$22,0)*'allg. Daten'!$D$22</f>
        <v>0</v>
      </c>
      <c r="J17" s="164">
        <f t="shared" si="0"/>
        <v>0</v>
      </c>
      <c r="K17" s="165" t="str">
        <f>IF(+I17/'allg. Daten'!$D$21=0,"",+I17/'allg. Daten'!$D$21)</f>
        <v/>
      </c>
      <c r="L17" s="166">
        <f t="shared" si="1"/>
        <v>0</v>
      </c>
      <c r="M17" s="135"/>
      <c r="N17" s="167" t="s">
        <v>3</v>
      </c>
    </row>
    <row r="18" spans="1:17" x14ac:dyDescent="0.25">
      <c r="A18" s="14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2" t="e">
        <f t="shared" si="2"/>
        <v>#DIV/0!</v>
      </c>
      <c r="I18" s="163">
        <f>+ROUNDDOWN(F18/'allg. Daten'!$D$21,0)*'allg. Daten'!$D$21+ROUNDDOWN(G18/'allg. Daten'!$D$22,0)*'allg. Daten'!$D$22</f>
        <v>0</v>
      </c>
      <c r="J18" s="164">
        <f t="shared" si="0"/>
        <v>0</v>
      </c>
      <c r="K18" s="165" t="str">
        <f>IF(+I18/'allg. Daten'!$D$21=0,"",+I18/'allg. Daten'!$D$21)</f>
        <v/>
      </c>
      <c r="L18" s="166">
        <f t="shared" si="1"/>
        <v>0</v>
      </c>
      <c r="M18" s="135"/>
      <c r="N18" s="167" t="s">
        <v>3</v>
      </c>
    </row>
    <row r="19" spans="1:17" x14ac:dyDescent="0.25">
      <c r="A19" s="14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2" t="e">
        <f t="shared" si="2"/>
        <v>#DIV/0!</v>
      </c>
      <c r="I19" s="163">
        <f>+ROUNDDOWN(F19/'allg. Daten'!$D$21,0)*'allg. Daten'!$D$21+ROUNDDOWN(G19/'allg. Daten'!$D$22,0)*'allg. Daten'!$D$22</f>
        <v>0</v>
      </c>
      <c r="J19" s="164">
        <f t="shared" si="0"/>
        <v>0</v>
      </c>
      <c r="K19" s="165" t="str">
        <f>IF(+I19/'allg. Daten'!$D$21=0,"",+I19/'allg. Daten'!$D$21)</f>
        <v/>
      </c>
      <c r="L19" s="166">
        <f t="shared" si="1"/>
        <v>0</v>
      </c>
      <c r="M19" s="135"/>
      <c r="N19" s="167" t="s">
        <v>3</v>
      </c>
    </row>
    <row r="20" spans="1:17" x14ac:dyDescent="0.25">
      <c r="A20" s="14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2" t="e">
        <f t="shared" si="2"/>
        <v>#DIV/0!</v>
      </c>
      <c r="I20" s="163">
        <f>+ROUNDDOWN(F20/'allg. Daten'!$D$21,0)*'allg. Daten'!$D$21+ROUNDDOWN(G20/'allg. Daten'!$D$22,0)*'allg. Daten'!$D$22</f>
        <v>0</v>
      </c>
      <c r="J20" s="164">
        <f t="shared" si="0"/>
        <v>0</v>
      </c>
      <c r="K20" s="165" t="str">
        <f>IF(+I20/'allg. Daten'!$D$21=0,"",+I20/'allg. Daten'!$D$21)</f>
        <v/>
      </c>
      <c r="L20" s="166">
        <f t="shared" si="1"/>
        <v>0</v>
      </c>
      <c r="M20" s="135"/>
      <c r="N20" s="167" t="s">
        <v>3</v>
      </c>
    </row>
    <row r="21" spans="1:17" x14ac:dyDescent="0.25">
      <c r="A21" s="14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2" t="e">
        <f t="shared" si="2"/>
        <v>#DIV/0!</v>
      </c>
      <c r="I21" s="163">
        <f>+ROUNDDOWN(F21/'allg. Daten'!$D$21,0)*'allg. Daten'!$D$21+ROUNDDOWN(G21/'allg. Daten'!$D$22,0)*'allg. Daten'!$D$22</f>
        <v>0</v>
      </c>
      <c r="J21" s="164">
        <f t="shared" si="0"/>
        <v>0</v>
      </c>
      <c r="K21" s="165" t="str">
        <f>IF(+I21/'allg. Daten'!$D$21=0,"",+I21/'allg. Daten'!$D$21)</f>
        <v/>
      </c>
      <c r="L21" s="166">
        <f t="shared" si="1"/>
        <v>0</v>
      </c>
      <c r="M21" s="135"/>
      <c r="N21" s="167" t="s">
        <v>3</v>
      </c>
    </row>
    <row r="22" spans="1:17" x14ac:dyDescent="0.25">
      <c r="A22" s="14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2" t="e">
        <f t="shared" si="2"/>
        <v>#DIV/0!</v>
      </c>
      <c r="I22" s="163">
        <f>+ROUNDDOWN(F22/'allg. Daten'!$D$21,0)*'allg. Daten'!$D$21+ROUNDDOWN(G22/'allg. Daten'!$D$22,0)*'allg. Daten'!$D$22</f>
        <v>0</v>
      </c>
      <c r="J22" s="164">
        <f t="shared" si="0"/>
        <v>0</v>
      </c>
      <c r="K22" s="165" t="str">
        <f>IF(+I22/'allg. Daten'!$D$21=0,"",+I22/'allg. Daten'!$D$21)</f>
        <v/>
      </c>
      <c r="L22" s="166">
        <f t="shared" si="1"/>
        <v>0</v>
      </c>
      <c r="M22" s="135"/>
      <c r="N22" s="167" t="s">
        <v>3</v>
      </c>
    </row>
    <row r="23" spans="1:17" x14ac:dyDescent="0.25">
      <c r="A23" s="14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2" t="e">
        <f t="shared" si="2"/>
        <v>#DIV/0!</v>
      </c>
      <c r="I23" s="163">
        <f>+ROUNDDOWN(F23/'allg. Daten'!$D$21,0)*'allg. Daten'!$D$21+ROUNDDOWN(G23/'allg. Daten'!$D$22,0)*'allg. Daten'!$D$22</f>
        <v>0</v>
      </c>
      <c r="J23" s="164">
        <f t="shared" si="0"/>
        <v>0</v>
      </c>
      <c r="K23" s="165" t="str">
        <f>IF(+I23/'allg. Daten'!$D$21=0,"",+I23/'allg. Daten'!$D$21)</f>
        <v/>
      </c>
      <c r="L23" s="166">
        <f t="shared" si="1"/>
        <v>0</v>
      </c>
      <c r="M23" s="135"/>
      <c r="N23" s="167" t="s">
        <v>3</v>
      </c>
    </row>
    <row r="24" spans="1:17" x14ac:dyDescent="0.25">
      <c r="A24" s="14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2" t="e">
        <f t="shared" si="2"/>
        <v>#DIV/0!</v>
      </c>
      <c r="I24" s="163">
        <f>+ROUNDDOWN(F24/'allg. Daten'!$D$21,0)*'allg. Daten'!$D$21+ROUNDDOWN(G24/'allg. Daten'!$D$22,0)*'allg. Daten'!$D$22</f>
        <v>0</v>
      </c>
      <c r="J24" s="164">
        <f t="shared" si="0"/>
        <v>0</v>
      </c>
      <c r="K24" s="165" t="str">
        <f>IF(+I24/'allg. Daten'!$D$21=0,"",+I24/'allg. Daten'!$D$21)</f>
        <v/>
      </c>
      <c r="L24" s="166">
        <f t="shared" si="1"/>
        <v>0</v>
      </c>
      <c r="M24" s="135"/>
      <c r="N24" s="167" t="s">
        <v>3</v>
      </c>
    </row>
    <row r="25" spans="1:17" x14ac:dyDescent="0.25">
      <c r="A25" s="14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2" t="e">
        <f t="shared" si="2"/>
        <v>#DIV/0!</v>
      </c>
      <c r="I25" s="163">
        <f>+ROUNDDOWN(F25/'allg. Daten'!$D$21,0)*'allg. Daten'!$D$21+ROUNDDOWN(G25/'allg. Daten'!$D$22,0)*'allg. Daten'!$D$22</f>
        <v>0</v>
      </c>
      <c r="J25" s="164">
        <f t="shared" si="0"/>
        <v>0</v>
      </c>
      <c r="K25" s="165" t="str">
        <f>IF(+I25/'allg. Daten'!$D$21=0,"",+I25/'allg. Daten'!$D$21)</f>
        <v/>
      </c>
      <c r="L25" s="166">
        <f t="shared" si="1"/>
        <v>0</v>
      </c>
      <c r="M25" s="135"/>
      <c r="N25" s="167" t="s">
        <v>3</v>
      </c>
    </row>
    <row r="26" spans="1:17" x14ac:dyDescent="0.25">
      <c r="A26" s="14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2" t="e">
        <f t="shared" si="2"/>
        <v>#DIV/0!</v>
      </c>
      <c r="I26" s="163">
        <f>+ROUNDDOWN(F26/'allg. Daten'!$D$21,0)*'allg. Daten'!$D$21+ROUNDDOWN(G26/'allg. Daten'!$D$22,0)*'allg. Daten'!$D$22</f>
        <v>0</v>
      </c>
      <c r="J26" s="164">
        <f t="shared" si="0"/>
        <v>0</v>
      </c>
      <c r="K26" s="165" t="str">
        <f>IF(+I26/'allg. Daten'!$D$21=0,"",+I26/'allg. Daten'!$D$21)</f>
        <v/>
      </c>
      <c r="L26" s="166">
        <f t="shared" si="1"/>
        <v>0</v>
      </c>
      <c r="M26" s="135"/>
      <c r="N26" s="167" t="s">
        <v>3</v>
      </c>
    </row>
    <row r="27" spans="1:17" x14ac:dyDescent="0.25">
      <c r="A27" s="14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2" t="e">
        <f t="shared" si="2"/>
        <v>#DIV/0!</v>
      </c>
      <c r="I27" s="163">
        <f>+ROUNDDOWN(F27/'allg. Daten'!$D$21,0)*'allg. Daten'!$D$21+ROUNDDOWN(G27/'allg. Daten'!$D$22,0)*'allg. Daten'!$D$22</f>
        <v>0</v>
      </c>
      <c r="J27" s="164">
        <f t="shared" si="0"/>
        <v>0</v>
      </c>
      <c r="K27" s="165" t="str">
        <f>IF(+I27/'allg. Daten'!$D$21=0,"",+I27/'allg. Daten'!$D$21)</f>
        <v/>
      </c>
      <c r="L27" s="166">
        <f t="shared" si="1"/>
        <v>0</v>
      </c>
      <c r="M27" s="135"/>
      <c r="N27" s="167" t="s">
        <v>3</v>
      </c>
    </row>
    <row r="28" spans="1:17" ht="15.75" thickBot="1" x14ac:dyDescent="0.3">
      <c r="A28" s="14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2" t="e">
        <f t="shared" si="2"/>
        <v>#DIV/0!</v>
      </c>
      <c r="I28" s="169">
        <f>+ROUNDDOWN(F28/'allg. Daten'!$D$21,0)*'allg. Daten'!$D$21+ROUNDDOWN(G28/'allg. Daten'!$D$22,0)*'allg. Daten'!$D$22</f>
        <v>0</v>
      </c>
      <c r="J28" s="164">
        <f t="shared" si="0"/>
        <v>0</v>
      </c>
      <c r="K28" s="165" t="str">
        <f>IF(+I28/'allg. Daten'!$D$21=0,"",+I28/'allg. Daten'!$D$21)</f>
        <v/>
      </c>
      <c r="L28" s="166">
        <f t="shared" si="1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4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71" t="s">
        <v>57</v>
      </c>
      <c r="D31" s="173"/>
      <c r="E31" s="173"/>
      <c r="F31" s="173"/>
      <c r="G31" s="173"/>
      <c r="H31" s="173"/>
      <c r="I31" s="173"/>
      <c r="J31" s="173"/>
      <c r="K31" s="173"/>
      <c r="L31" s="176">
        <f>+J29+K30</f>
        <v>0</v>
      </c>
      <c r="M31" s="176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Q32" s="178"/>
    </row>
    <row r="33" spans="3:15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</row>
    <row r="34" spans="3:15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</row>
    <row r="35" spans="3:15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</row>
    <row r="36" spans="3:15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</row>
    <row r="37" spans="3:15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</row>
    <row r="38" spans="3:15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</row>
    <row r="39" spans="3:15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</row>
    <row r="40" spans="3:15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</row>
    <row r="41" spans="3:15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</row>
    <row r="42" spans="3:15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</row>
    <row r="43" spans="3:15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</row>
    <row r="44" spans="3:15" s="155" customFormat="1" x14ac:dyDescent="0.25"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</row>
    <row r="45" spans="3:15" s="155" customFormat="1" x14ac:dyDescent="0.25"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3:15" s="155" customFormat="1" x14ac:dyDescent="0.25"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3:15" s="155" customFormat="1" x14ac:dyDescent="0.25"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3:15" s="155" customFormat="1" ht="7.5" customHeight="1" x14ac:dyDescent="0.25"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3:15" s="155" customFormat="1" x14ac:dyDescent="0.25"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3:15" s="155" customFormat="1" x14ac:dyDescent="0.25"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3:15" s="155" customFormat="1" x14ac:dyDescent="0.25"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3:15" s="155" customFormat="1" x14ac:dyDescent="0.25"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3:15" s="155" customFormat="1" ht="15.75" customHeight="1" x14ac:dyDescent="0.25"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3:15" s="155" customFormat="1" x14ac:dyDescent="0.25"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3:15" s="155" customFormat="1" x14ac:dyDescent="0.25"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3:15" s="155" customFormat="1" x14ac:dyDescent="0.25"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3:15" s="155" customFormat="1" x14ac:dyDescent="0.25"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3:15" s="155" customFormat="1" x14ac:dyDescent="0.25"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3:15" s="155" customFormat="1" x14ac:dyDescent="0.25"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3:15" s="155" customFormat="1" ht="15.75" customHeight="1" x14ac:dyDescent="0.25"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3:15" s="155" customFormat="1" x14ac:dyDescent="0.25"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</row>
    <row r="62" spans="3:15" x14ac:dyDescent="0.25"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</row>
  </sheetData>
  <sheetProtection algorithmName="SHA-512" hashValue="LClhxZSbiykZpGR+NR093w9IE2sZ50Y9SQ5d2y3TbCddEZ9nv1zMIEYlZvjUg6aE6nTU2oFzXxUWQxbKWx1mDA==" saltValue="iqgJMhw0L6LfL3broZ0m8g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 J11:J28">
    <cfRule type="cellIs" dxfId="191" priority="21" operator="equal">
      <formula>0</formula>
    </cfRule>
  </conditionalFormatting>
  <conditionalFormatting sqref="K11:L28">
    <cfRule type="cellIs" dxfId="190" priority="20" operator="equal">
      <formula>0</formula>
    </cfRule>
  </conditionalFormatting>
  <conditionalFormatting sqref="D29:J30 D31:E31 J11:L28">
    <cfRule type="cellIs" dxfId="189" priority="19" operator="equal">
      <formula>0</formula>
    </cfRule>
  </conditionalFormatting>
  <conditionalFormatting sqref="I11">
    <cfRule type="cellIs" dxfId="188" priority="12" operator="equal">
      <formula>0</formula>
    </cfRule>
  </conditionalFormatting>
  <conditionalFormatting sqref="I11">
    <cfRule type="cellIs" dxfId="187" priority="11" operator="equal">
      <formula>0</formula>
    </cfRule>
  </conditionalFormatting>
  <conditionalFormatting sqref="H12:H28">
    <cfRule type="cellIs" dxfId="186" priority="18" operator="equal">
      <formula>0</formula>
    </cfRule>
  </conditionalFormatting>
  <conditionalFormatting sqref="H12:H28">
    <cfRule type="cellIs" dxfId="185" priority="17" operator="equal">
      <formula>0</formula>
    </cfRule>
  </conditionalFormatting>
  <conditionalFormatting sqref="H11:H28">
    <cfRule type="cellIs" dxfId="184" priority="14" operator="equal">
      <formula>0</formula>
    </cfRule>
  </conditionalFormatting>
  <conditionalFormatting sqref="H11:H28">
    <cfRule type="cellIs" dxfId="183" priority="13" operator="equal">
      <formula>0</formula>
    </cfRule>
  </conditionalFormatting>
  <conditionalFormatting sqref="I12:I28">
    <cfRule type="cellIs" dxfId="182" priority="16" operator="equal">
      <formula>0</formula>
    </cfRule>
  </conditionalFormatting>
  <conditionalFormatting sqref="I12:I28">
    <cfRule type="cellIs" dxfId="181" priority="15" operator="equal">
      <formula>0</formula>
    </cfRule>
  </conditionalFormatting>
  <conditionalFormatting sqref="K30 L31">
    <cfRule type="cellIs" dxfId="180" priority="10" operator="equal">
      <formula>0</formula>
    </cfRule>
  </conditionalFormatting>
  <conditionalFormatting sqref="K30 L31">
    <cfRule type="cellIs" dxfId="179" priority="9" operator="equal">
      <formula>0</formula>
    </cfRule>
  </conditionalFormatting>
  <conditionalFormatting sqref="M29">
    <cfRule type="cellIs" dxfId="178" priority="8" operator="equal">
      <formula>0</formula>
    </cfRule>
  </conditionalFormatting>
  <conditionalFormatting sqref="M29">
    <cfRule type="cellIs" dxfId="177" priority="7" operator="equal">
      <formula>0</formula>
    </cfRule>
  </conditionalFormatting>
  <conditionalFormatting sqref="M31">
    <cfRule type="cellIs" dxfId="176" priority="6" operator="equal">
      <formula>0</formula>
    </cfRule>
  </conditionalFormatting>
  <conditionalFormatting sqref="M31">
    <cfRule type="cellIs" dxfId="175" priority="5" operator="equal">
      <formula>0</formula>
    </cfRule>
  </conditionalFormatting>
  <conditionalFormatting sqref="C11:C28">
    <cfRule type="expression" dxfId="174" priority="4">
      <formula>AND($L$5&gt;10000,$A11="Ferien")</formula>
    </cfRule>
  </conditionalFormatting>
  <conditionalFormatting sqref="F31:K31">
    <cfRule type="cellIs" dxfId="173" priority="3" operator="equal">
      <formula>0</formula>
    </cfRule>
  </conditionalFormatting>
  <conditionalFormatting sqref="D11:N28">
    <cfRule type="expression" dxfId="172" priority="2" stopIfTrue="1">
      <formula>AND($L$5&gt;10000,$A11="Ferien")</formula>
    </cfRule>
  </conditionalFormatting>
  <conditionalFormatting sqref="D11:M28">
    <cfRule type="expression" dxfId="171" priority="1" stopIfTrue="1">
      <formula>AND($L$5&gt;10000,$A11="Ferien")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6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6"/>
  <dimension ref="A1:T69"/>
  <sheetViews>
    <sheetView view="pageLayout" topLeftCell="C28" zoomScaleNormal="100" workbookViewId="0">
      <selection activeCell="O27" sqref="O27"/>
    </sheetView>
  </sheetViews>
  <sheetFormatPr baseColWidth="10" defaultColWidth="10.85546875" defaultRowHeight="15" x14ac:dyDescent="0.25"/>
  <cols>
    <col min="1" max="1" width="6" style="179" hidden="1" customWidth="1"/>
    <col min="2" max="2" width="29.85546875" style="149" hidden="1" customWidth="1"/>
    <col min="3" max="3" width="10.85546875" style="179"/>
    <col min="4" max="7" width="8.140625" style="179" customWidth="1"/>
    <col min="8" max="9" width="9.85546875" style="179" hidden="1" customWidth="1"/>
    <col min="10" max="10" width="7.5703125" style="179" customWidth="1"/>
    <col min="11" max="12" width="8.42578125" style="179" customWidth="1"/>
    <col min="13" max="13" width="13.140625" style="179" customWidth="1"/>
    <col min="14" max="14" width="9" style="179" customWidth="1"/>
    <col min="15" max="17" width="10.85546875" style="179"/>
    <col min="18" max="18" width="11.5703125" style="179" customWidth="1"/>
    <col min="19" max="19" width="10.85546875" style="179"/>
    <col min="20" max="20" width="2.85546875" style="179" bestFit="1" customWidth="1"/>
    <col min="21" max="21" width="7" style="179" customWidth="1"/>
    <col min="22" max="16384" width="10.85546875" style="17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80"/>
      <c r="P1" s="180"/>
      <c r="Q1" s="180"/>
      <c r="R1" s="180"/>
      <c r="S1" s="180"/>
      <c r="T1" s="180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2"/>
      <c r="Q2" s="2"/>
      <c r="R2" s="2"/>
      <c r="S2" s="2"/>
      <c r="T2" s="2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+Zusammenfassung!$C$41</f>
        <v>0</v>
      </c>
      <c r="E5" s="292"/>
      <c r="F5" s="292"/>
      <c r="G5" s="292"/>
      <c r="H5" s="292"/>
      <c r="I5" s="292"/>
      <c r="J5" s="292"/>
      <c r="K5" s="292"/>
      <c r="L5" s="304">
        <f>+Zusammenfassung!$B$41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+Zusammenfassung!$D$41&amp;"; "&amp;+Zusammenfassung!$E$41&amp;" "&amp;+Zusammenfassung!$F$41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IF(+Zusammenfassung!$Q$41="Schule eintragen",0,+Zusammenfassung!$Q$41)</f>
        <v>0</v>
      </c>
    </row>
    <row r="7" spans="1:20" ht="23.45" customHeight="1" thickBot="1" x14ac:dyDescent="0.3">
      <c r="B7" s="150"/>
      <c r="C7" s="57" t="s">
        <v>49</v>
      </c>
      <c r="D7" s="293">
        <f>+Zusammenfassung!$G$41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Daten'!C6:G13,4,FALSE)))</f>
        <v>0</v>
      </c>
    </row>
    <row r="8" spans="1:20" s="181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314" t="s">
        <v>38</v>
      </c>
      <c r="E9" s="314"/>
      <c r="F9" s="314"/>
      <c r="G9" s="314"/>
      <c r="H9" s="298" t="s">
        <v>39</v>
      </c>
      <c r="I9" s="299"/>
      <c r="J9" s="315" t="s">
        <v>37</v>
      </c>
      <c r="K9" s="316"/>
      <c r="L9" s="316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82" t="s">
        <v>5</v>
      </c>
      <c r="E10" s="182" t="s">
        <v>12</v>
      </c>
      <c r="F10" s="182" t="s">
        <v>5</v>
      </c>
      <c r="G10" s="182" t="s">
        <v>12</v>
      </c>
      <c r="H10" s="158" t="s">
        <v>11</v>
      </c>
      <c r="I10" s="159" t="s">
        <v>10</v>
      </c>
      <c r="J10" s="183" t="s">
        <v>11</v>
      </c>
      <c r="K10" s="184" t="s">
        <v>10</v>
      </c>
      <c r="L10" s="317"/>
      <c r="M10" s="312"/>
      <c r="N10" s="313"/>
    </row>
    <row r="11" spans="1:20" x14ac:dyDescent="0.25">
      <c r="A11" s="17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3" t="e">
        <f>IF($N$6=0,0,+ROUNDDOWN(D11/$N$6,0)*$N$6+ROUNDDOWN(E11/$N$6,0)*$N$6)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85">
        <f>IFERROR((H11/$N$6),0)</f>
        <v>0</v>
      </c>
      <c r="K11" s="186" t="str">
        <f>IF(+I11/'allg. Daten'!$D$21=0,"",+I11/'allg. Daten'!$D$21)</f>
        <v/>
      </c>
      <c r="L11" s="187">
        <f>+IFERROR(J11+K11,MAX(J11,K11))</f>
        <v>0</v>
      </c>
      <c r="M11" s="135"/>
      <c r="N11" s="167" t="s">
        <v>3</v>
      </c>
    </row>
    <row r="12" spans="1:20" x14ac:dyDescent="0.25">
      <c r="A12" s="17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3" t="e">
        <f t="shared" ref="H12:H28" si="0">IF($N$6=0,0,+ROUNDDOWN(D12/$N$6,0)*$N$6+ROUNDDOWN(E12/$N$6,0)*$N$6)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85">
        <f t="shared" ref="J12:J28" si="1">IFERROR((H12/$N$6),0)</f>
        <v>0</v>
      </c>
      <c r="K12" s="186" t="str">
        <f>IF(+I12/'allg. Daten'!$D$21=0,"",+I12/'allg. Daten'!$D$21)</f>
        <v/>
      </c>
      <c r="L12" s="187">
        <f t="shared" ref="L12:L28" si="2">+IFERROR(J12+K12,MAX(J12,K12))</f>
        <v>0</v>
      </c>
      <c r="M12" s="135"/>
      <c r="N12" s="167" t="s">
        <v>3</v>
      </c>
    </row>
    <row r="13" spans="1:20" x14ac:dyDescent="0.25">
      <c r="A13" s="17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3" t="e">
        <f t="shared" si="0"/>
        <v>#DIV/0!</v>
      </c>
      <c r="I13" s="163">
        <f>+ROUNDDOWN(F13/'allg. Daten'!$D$21,0)*'allg. Daten'!$D$21+ROUNDDOWN(G13/'allg. Daten'!$D$22,0)*'allg. Daten'!$D$22</f>
        <v>0</v>
      </c>
      <c r="J13" s="185">
        <f t="shared" si="1"/>
        <v>0</v>
      </c>
      <c r="K13" s="186" t="str">
        <f>IF(+I13/'allg. Daten'!$D$21=0,"",+I13/'allg. Daten'!$D$21)</f>
        <v/>
      </c>
      <c r="L13" s="187">
        <f t="shared" si="2"/>
        <v>0</v>
      </c>
      <c r="M13" s="135"/>
      <c r="N13" s="167" t="s">
        <v>3</v>
      </c>
    </row>
    <row r="14" spans="1:20" x14ac:dyDescent="0.25">
      <c r="A14" s="17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3" t="e">
        <f t="shared" si="0"/>
        <v>#DIV/0!</v>
      </c>
      <c r="I14" s="163">
        <f>+ROUNDDOWN(F14/'allg. Daten'!$D$21,0)*'allg. Daten'!$D$21+ROUNDDOWN(G14/'allg. Daten'!$D$22,0)*'allg. Daten'!$D$22</f>
        <v>0</v>
      </c>
      <c r="J14" s="185">
        <f t="shared" si="1"/>
        <v>0</v>
      </c>
      <c r="K14" s="186" t="str">
        <f>IF(+I14/'allg. Daten'!$D$21=0,"",+I14/'allg. Daten'!$D$21)</f>
        <v/>
      </c>
      <c r="L14" s="187">
        <f t="shared" si="2"/>
        <v>0</v>
      </c>
      <c r="M14" s="135"/>
      <c r="N14" s="167" t="s">
        <v>3</v>
      </c>
    </row>
    <row r="15" spans="1:20" x14ac:dyDescent="0.25">
      <c r="A15" s="17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3" t="e">
        <f t="shared" si="0"/>
        <v>#DIV/0!</v>
      </c>
      <c r="I15" s="163">
        <f>+ROUNDDOWN(F15/'allg. Daten'!$D$21,0)*'allg. Daten'!$D$21+ROUNDDOWN(G15/'allg. Daten'!$D$22,0)*'allg. Daten'!$D$22</f>
        <v>0</v>
      </c>
      <c r="J15" s="185">
        <f t="shared" si="1"/>
        <v>0</v>
      </c>
      <c r="K15" s="186" t="str">
        <f>IF(+I15/'allg. Daten'!$D$21=0,"",+I15/'allg. Daten'!$D$21)</f>
        <v/>
      </c>
      <c r="L15" s="187">
        <f t="shared" si="2"/>
        <v>0</v>
      </c>
      <c r="M15" s="135"/>
      <c r="N15" s="167" t="s">
        <v>3</v>
      </c>
    </row>
    <row r="16" spans="1:20" x14ac:dyDescent="0.25">
      <c r="A16" s="17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3" t="e">
        <f t="shared" si="0"/>
        <v>#DIV/0!</v>
      </c>
      <c r="I16" s="163">
        <f>+ROUNDDOWN(F16/'allg. Daten'!$D$21,0)*'allg. Daten'!$D$21+ROUNDDOWN(G16/'allg. Daten'!$D$22,0)*'allg. Daten'!$D$22</f>
        <v>0</v>
      </c>
      <c r="J16" s="185">
        <f t="shared" si="1"/>
        <v>0</v>
      </c>
      <c r="K16" s="186" t="str">
        <f>IF(+I16/'allg. Daten'!$D$21=0,"",+I16/'allg. Daten'!$D$21)</f>
        <v/>
      </c>
      <c r="L16" s="187">
        <f t="shared" si="2"/>
        <v>0</v>
      </c>
      <c r="M16" s="135"/>
      <c r="N16" s="167" t="s">
        <v>3</v>
      </c>
    </row>
    <row r="17" spans="1:17" x14ac:dyDescent="0.25">
      <c r="A17" s="17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3" t="e">
        <f t="shared" si="0"/>
        <v>#DIV/0!</v>
      </c>
      <c r="I17" s="163">
        <f>+ROUNDDOWN(F17/'allg. Daten'!$D$21,0)*'allg. Daten'!$D$21+ROUNDDOWN(G17/'allg. Daten'!$D$22,0)*'allg. Daten'!$D$22</f>
        <v>0</v>
      </c>
      <c r="J17" s="185">
        <f t="shared" si="1"/>
        <v>0</v>
      </c>
      <c r="K17" s="186" t="str">
        <f>IF(+I17/'allg. Daten'!$D$21=0,"",+I17/'allg. Daten'!$D$21)</f>
        <v/>
      </c>
      <c r="L17" s="187">
        <f t="shared" si="2"/>
        <v>0</v>
      </c>
      <c r="M17" s="135"/>
      <c r="N17" s="167" t="s">
        <v>3</v>
      </c>
    </row>
    <row r="18" spans="1:17" x14ac:dyDescent="0.25">
      <c r="A18" s="17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3" t="e">
        <f t="shared" si="0"/>
        <v>#DIV/0!</v>
      </c>
      <c r="I18" s="163">
        <f>+ROUNDDOWN(F18/'allg. Daten'!$D$21,0)*'allg. Daten'!$D$21+ROUNDDOWN(G18/'allg. Daten'!$D$22,0)*'allg. Daten'!$D$22</f>
        <v>0</v>
      </c>
      <c r="J18" s="185">
        <f t="shared" si="1"/>
        <v>0</v>
      </c>
      <c r="K18" s="186" t="str">
        <f>IF(+I18/'allg. Daten'!$D$21=0,"",+I18/'allg. Daten'!$D$21)</f>
        <v/>
      </c>
      <c r="L18" s="187">
        <f t="shared" si="2"/>
        <v>0</v>
      </c>
      <c r="M18" s="135"/>
      <c r="N18" s="167" t="s">
        <v>3</v>
      </c>
    </row>
    <row r="19" spans="1:17" x14ac:dyDescent="0.25">
      <c r="A19" s="17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3" t="e">
        <f t="shared" si="0"/>
        <v>#DIV/0!</v>
      </c>
      <c r="I19" s="163">
        <f>+ROUNDDOWN(F19/'allg. Daten'!$D$21,0)*'allg. Daten'!$D$21+ROUNDDOWN(G19/'allg. Daten'!$D$22,0)*'allg. Daten'!$D$22</f>
        <v>0</v>
      </c>
      <c r="J19" s="185">
        <f t="shared" si="1"/>
        <v>0</v>
      </c>
      <c r="K19" s="186" t="str">
        <f>IF(+I19/'allg. Daten'!$D$21=0,"",+I19/'allg. Daten'!$D$21)</f>
        <v/>
      </c>
      <c r="L19" s="187">
        <f t="shared" si="2"/>
        <v>0</v>
      </c>
      <c r="M19" s="135"/>
      <c r="N19" s="167" t="s">
        <v>3</v>
      </c>
    </row>
    <row r="20" spans="1:17" x14ac:dyDescent="0.25">
      <c r="A20" s="17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3" t="e">
        <f t="shared" si="0"/>
        <v>#DIV/0!</v>
      </c>
      <c r="I20" s="163">
        <f>+ROUNDDOWN(F20/'allg. Daten'!$D$21,0)*'allg. Daten'!$D$21+ROUNDDOWN(G20/'allg. Daten'!$D$22,0)*'allg. Daten'!$D$22</f>
        <v>0</v>
      </c>
      <c r="J20" s="185">
        <f t="shared" si="1"/>
        <v>0</v>
      </c>
      <c r="K20" s="186" t="str">
        <f>IF(+I20/'allg. Daten'!$D$21=0,"",+I20/'allg. Daten'!$D$21)</f>
        <v/>
      </c>
      <c r="L20" s="187">
        <f t="shared" si="2"/>
        <v>0</v>
      </c>
      <c r="M20" s="135"/>
      <c r="N20" s="167" t="s">
        <v>3</v>
      </c>
    </row>
    <row r="21" spans="1:17" x14ac:dyDescent="0.25">
      <c r="A21" s="17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3" t="e">
        <f t="shared" si="0"/>
        <v>#DIV/0!</v>
      </c>
      <c r="I21" s="163">
        <f>+ROUNDDOWN(F21/'allg. Daten'!$D$21,0)*'allg. Daten'!$D$21+ROUNDDOWN(G21/'allg. Daten'!$D$22,0)*'allg. Daten'!$D$22</f>
        <v>0</v>
      </c>
      <c r="J21" s="185">
        <f t="shared" si="1"/>
        <v>0</v>
      </c>
      <c r="K21" s="186" t="str">
        <f>IF(+I21/'allg. Daten'!$D$21=0,"",+I21/'allg. Daten'!$D$21)</f>
        <v/>
      </c>
      <c r="L21" s="187">
        <f t="shared" si="2"/>
        <v>0</v>
      </c>
      <c r="M21" s="135"/>
      <c r="N21" s="167" t="s">
        <v>3</v>
      </c>
    </row>
    <row r="22" spans="1:17" x14ac:dyDescent="0.25">
      <c r="A22" s="17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3" t="e">
        <f t="shared" si="0"/>
        <v>#DIV/0!</v>
      </c>
      <c r="I22" s="163">
        <f>+ROUNDDOWN(F22/'allg. Daten'!$D$21,0)*'allg. Daten'!$D$21+ROUNDDOWN(G22/'allg. Daten'!$D$22,0)*'allg. Daten'!$D$22</f>
        <v>0</v>
      </c>
      <c r="J22" s="185">
        <f t="shared" si="1"/>
        <v>0</v>
      </c>
      <c r="K22" s="186" t="str">
        <f>IF(+I22/'allg. Daten'!$D$21=0,"",+I22/'allg. Daten'!$D$21)</f>
        <v/>
      </c>
      <c r="L22" s="187">
        <f t="shared" si="2"/>
        <v>0</v>
      </c>
      <c r="M22" s="135"/>
      <c r="N22" s="167" t="s">
        <v>3</v>
      </c>
    </row>
    <row r="23" spans="1:17" x14ac:dyDescent="0.25">
      <c r="A23" s="17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3" t="e">
        <f t="shared" si="0"/>
        <v>#DIV/0!</v>
      </c>
      <c r="I23" s="163">
        <f>+ROUNDDOWN(F23/'allg. Daten'!$D$21,0)*'allg. Daten'!$D$21+ROUNDDOWN(G23/'allg. Daten'!$D$22,0)*'allg. Daten'!$D$22</f>
        <v>0</v>
      </c>
      <c r="J23" s="185">
        <f t="shared" si="1"/>
        <v>0</v>
      </c>
      <c r="K23" s="186" t="str">
        <f>IF(+I23/'allg. Daten'!$D$21=0,"",+I23/'allg. Daten'!$D$21)</f>
        <v/>
      </c>
      <c r="L23" s="187">
        <f t="shared" si="2"/>
        <v>0</v>
      </c>
      <c r="M23" s="135"/>
      <c r="N23" s="167" t="s">
        <v>3</v>
      </c>
    </row>
    <row r="24" spans="1:17" x14ac:dyDescent="0.25">
      <c r="A24" s="17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3" t="e">
        <f t="shared" si="0"/>
        <v>#DIV/0!</v>
      </c>
      <c r="I24" s="163">
        <f>+ROUNDDOWN(F24/'allg. Daten'!$D$21,0)*'allg. Daten'!$D$21+ROUNDDOWN(G24/'allg. Daten'!$D$22,0)*'allg. Daten'!$D$22</f>
        <v>0</v>
      </c>
      <c r="J24" s="185">
        <f t="shared" si="1"/>
        <v>0</v>
      </c>
      <c r="K24" s="186" t="str">
        <f>IF(+I24/'allg. Daten'!$D$21=0,"",+I24/'allg. Daten'!$D$21)</f>
        <v/>
      </c>
      <c r="L24" s="187">
        <f t="shared" si="2"/>
        <v>0</v>
      </c>
      <c r="M24" s="135"/>
      <c r="N24" s="167" t="s">
        <v>3</v>
      </c>
    </row>
    <row r="25" spans="1:17" x14ac:dyDescent="0.25">
      <c r="A25" s="17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3" t="e">
        <f t="shared" si="0"/>
        <v>#DIV/0!</v>
      </c>
      <c r="I25" s="163">
        <f>+ROUNDDOWN(F25/'allg. Daten'!$D$21,0)*'allg. Daten'!$D$21+ROUNDDOWN(G25/'allg. Daten'!$D$22,0)*'allg. Daten'!$D$22</f>
        <v>0</v>
      </c>
      <c r="J25" s="185">
        <f t="shared" si="1"/>
        <v>0</v>
      </c>
      <c r="K25" s="186" t="str">
        <f>IF(+I25/'allg. Daten'!$D$21=0,"",+I25/'allg. Daten'!$D$21)</f>
        <v/>
      </c>
      <c r="L25" s="187">
        <f t="shared" si="2"/>
        <v>0</v>
      </c>
      <c r="M25" s="135"/>
      <c r="N25" s="167" t="s">
        <v>3</v>
      </c>
    </row>
    <row r="26" spans="1:17" x14ac:dyDescent="0.25">
      <c r="A26" s="17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3" t="e">
        <f t="shared" si="0"/>
        <v>#DIV/0!</v>
      </c>
      <c r="I26" s="163">
        <f>+ROUNDDOWN(F26/'allg. Daten'!$D$21,0)*'allg. Daten'!$D$21+ROUNDDOWN(G26/'allg. Daten'!$D$22,0)*'allg. Daten'!$D$22</f>
        <v>0</v>
      </c>
      <c r="J26" s="185">
        <f t="shared" si="1"/>
        <v>0</v>
      </c>
      <c r="K26" s="186" t="str">
        <f>IF(+I26/'allg. Daten'!$D$21=0,"",+I26/'allg. Daten'!$D$21)</f>
        <v/>
      </c>
      <c r="L26" s="187">
        <f t="shared" si="2"/>
        <v>0</v>
      </c>
      <c r="M26" s="135"/>
      <c r="N26" s="167" t="s">
        <v>3</v>
      </c>
    </row>
    <row r="27" spans="1:17" x14ac:dyDescent="0.25">
      <c r="A27" s="17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3" t="e">
        <f t="shared" si="0"/>
        <v>#DIV/0!</v>
      </c>
      <c r="I27" s="163">
        <f>+ROUNDDOWN(F27/'allg. Daten'!$D$21,0)*'allg. Daten'!$D$21+ROUNDDOWN(G27/'allg. Daten'!$D$22,0)*'allg. Daten'!$D$22</f>
        <v>0</v>
      </c>
      <c r="J27" s="185">
        <f t="shared" si="1"/>
        <v>0</v>
      </c>
      <c r="K27" s="186" t="str">
        <f>IF(+I27/'allg. Daten'!$D$21=0,"",+I27/'allg. Daten'!$D$21)</f>
        <v/>
      </c>
      <c r="L27" s="187">
        <f t="shared" si="2"/>
        <v>0</v>
      </c>
      <c r="M27" s="135"/>
      <c r="N27" s="167" t="s">
        <v>3</v>
      </c>
    </row>
    <row r="28" spans="1:17" ht="15.75" thickBot="1" x14ac:dyDescent="0.3">
      <c r="A28" s="17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3" t="e">
        <f t="shared" si="0"/>
        <v>#DIV/0!</v>
      </c>
      <c r="I28" s="169">
        <f>+ROUNDDOWN(F28/'allg. Daten'!$D$21,0)*'allg. Daten'!$D$21+ROUNDDOWN(G28/'allg. Daten'!$D$22,0)*'allg. Daten'!$D$22</f>
        <v>0</v>
      </c>
      <c r="J28" s="185">
        <f t="shared" si="1"/>
        <v>0</v>
      </c>
      <c r="K28" s="186" t="str">
        <f>IF(+I28/'allg. Daten'!$D$21=0,"",+I28/'allg. Daten'!$D$21)</f>
        <v/>
      </c>
      <c r="L28" s="187">
        <f t="shared" si="2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5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88" t="s">
        <v>57</v>
      </c>
      <c r="D31" s="189"/>
      <c r="E31" s="189"/>
      <c r="F31" s="189"/>
      <c r="G31" s="189"/>
      <c r="H31" s="189"/>
      <c r="I31" s="189"/>
      <c r="J31" s="189"/>
      <c r="K31" s="189"/>
      <c r="L31" s="190">
        <f>+J29+K30</f>
        <v>0</v>
      </c>
      <c r="M31" s="190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P32" s="181"/>
      <c r="Q32" s="191"/>
    </row>
    <row r="33" spans="1:16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  <c r="P33" s="181"/>
    </row>
    <row r="34" spans="1:16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  <c r="P34" s="181"/>
    </row>
    <row r="35" spans="1:16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  <c r="P35" s="181"/>
    </row>
    <row r="36" spans="1:16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  <c r="P36" s="181"/>
    </row>
    <row r="37" spans="1:16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81"/>
    </row>
    <row r="38" spans="1:16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  <c r="P38" s="181"/>
    </row>
    <row r="39" spans="1:16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  <c r="P39" s="181"/>
    </row>
    <row r="40" spans="1:16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  <c r="P40" s="181"/>
    </row>
    <row r="41" spans="1:16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  <c r="P41" s="181"/>
    </row>
    <row r="42" spans="1:16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  <c r="P42" s="181"/>
    </row>
    <row r="43" spans="1:16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  <c r="P43" s="181"/>
    </row>
    <row r="44" spans="1:16" x14ac:dyDescent="0.25">
      <c r="A44" s="181"/>
      <c r="B44" s="155"/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  <c r="P44" s="181"/>
    </row>
    <row r="45" spans="1:16" s="181" customFormat="1" x14ac:dyDescent="0.25">
      <c r="B45" s="155"/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1:16" s="181" customFormat="1" x14ac:dyDescent="0.25">
      <c r="B46" s="155"/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1:16" s="181" customFormat="1" x14ac:dyDescent="0.25">
      <c r="B47" s="155"/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1:16" s="181" customFormat="1" ht="7.5" customHeight="1" x14ac:dyDescent="0.25">
      <c r="B48" s="155"/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1:16" s="181" customFormat="1" x14ac:dyDescent="0.25">
      <c r="B49" s="155"/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1:16" s="181" customFormat="1" x14ac:dyDescent="0.25">
      <c r="B50" s="155"/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1:16" s="181" customFormat="1" x14ac:dyDescent="0.25">
      <c r="B51" s="155"/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1:16" s="181" customFormat="1" x14ac:dyDescent="0.25">
      <c r="B52" s="155"/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1:16" s="181" customFormat="1" ht="15.75" customHeight="1" x14ac:dyDescent="0.25">
      <c r="B53" s="155"/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1:16" s="181" customFormat="1" x14ac:dyDescent="0.25">
      <c r="B54" s="155"/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1:16" s="181" customFormat="1" x14ac:dyDescent="0.25">
      <c r="B55" s="155"/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1:16" s="181" customFormat="1" x14ac:dyDescent="0.25">
      <c r="B56" s="155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1:16" s="181" customFormat="1" x14ac:dyDescent="0.25">
      <c r="B57" s="155"/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1:16" s="181" customFormat="1" x14ac:dyDescent="0.25">
      <c r="B58" s="155"/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1:16" s="181" customFormat="1" x14ac:dyDescent="0.25">
      <c r="B59" s="155"/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1:16" s="181" customFormat="1" ht="15.75" customHeight="1" x14ac:dyDescent="0.25">
      <c r="B60" s="155"/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1:16" x14ac:dyDescent="0.25">
      <c r="A61" s="181"/>
      <c r="B61" s="155"/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  <c r="P61" s="181"/>
    </row>
    <row r="62" spans="1:16" x14ac:dyDescent="0.25">
      <c r="A62" s="181"/>
      <c r="B62" s="155"/>
      <c r="P62" s="181"/>
    </row>
    <row r="63" spans="1:16" x14ac:dyDescent="0.25">
      <c r="P63" s="181"/>
    </row>
    <row r="64" spans="1:16" x14ac:dyDescent="0.25">
      <c r="P64" s="181"/>
    </row>
    <row r="65" spans="3:16" x14ac:dyDescent="0.25"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</row>
    <row r="66" spans="3:16" x14ac:dyDescent="0.25"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</row>
    <row r="67" spans="3:16" x14ac:dyDescent="0.25"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</row>
    <row r="68" spans="3:16" x14ac:dyDescent="0.25"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</row>
    <row r="69" spans="3:16" x14ac:dyDescent="0.25"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</row>
  </sheetData>
  <sheetProtection algorithmName="SHA-512" hashValue="ibNVkYQgCBdCdAZJuH/Ntfr6tbHagR3BUfvw9GKgt4cHD0u2Um3QGkEVyv4BxUSugcOywEEZWdxr3ZewV0S3aw==" saltValue="YrzBEgMuRU7Lo2H0mBtaxQ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">
    <cfRule type="cellIs" dxfId="170" priority="27" operator="equal">
      <formula>0</formula>
    </cfRule>
  </conditionalFormatting>
  <conditionalFormatting sqref="D29:J30 D31:E31">
    <cfRule type="cellIs" dxfId="169" priority="26" operator="equal">
      <formula>0</formula>
    </cfRule>
  </conditionalFormatting>
  <conditionalFormatting sqref="K30 L31">
    <cfRule type="cellIs" dxfId="168" priority="25" operator="equal">
      <formula>0</formula>
    </cfRule>
  </conditionalFormatting>
  <conditionalFormatting sqref="K30 L31">
    <cfRule type="cellIs" dxfId="167" priority="24" operator="equal">
      <formula>0</formula>
    </cfRule>
  </conditionalFormatting>
  <conditionalFormatting sqref="M29">
    <cfRule type="cellIs" dxfId="166" priority="23" operator="equal">
      <formula>0</formula>
    </cfRule>
  </conditionalFormatting>
  <conditionalFormatting sqref="M29">
    <cfRule type="cellIs" dxfId="165" priority="22" operator="equal">
      <formula>0</formula>
    </cfRule>
  </conditionalFormatting>
  <conditionalFormatting sqref="M31">
    <cfRule type="cellIs" dxfId="164" priority="21" operator="equal">
      <formula>0</formula>
    </cfRule>
  </conditionalFormatting>
  <conditionalFormatting sqref="M31">
    <cfRule type="cellIs" dxfId="163" priority="20" operator="equal">
      <formula>0</formula>
    </cfRule>
  </conditionalFormatting>
  <conditionalFormatting sqref="F31:K31">
    <cfRule type="cellIs" dxfId="162" priority="19" operator="equal">
      <formula>0</formula>
    </cfRule>
  </conditionalFormatting>
  <conditionalFormatting sqref="J11:J28">
    <cfRule type="cellIs" dxfId="161" priority="18" operator="equal">
      <formula>0</formula>
    </cfRule>
  </conditionalFormatting>
  <conditionalFormatting sqref="K11:L28">
    <cfRule type="cellIs" dxfId="160" priority="17" operator="equal">
      <formula>0</formula>
    </cfRule>
  </conditionalFormatting>
  <conditionalFormatting sqref="J11:L28">
    <cfRule type="cellIs" dxfId="159" priority="16" operator="equal">
      <formula>0</formula>
    </cfRule>
  </conditionalFormatting>
  <conditionalFormatting sqref="I11">
    <cfRule type="cellIs" dxfId="158" priority="9" operator="equal">
      <formula>0</formula>
    </cfRule>
  </conditionalFormatting>
  <conditionalFormatting sqref="I11">
    <cfRule type="cellIs" dxfId="157" priority="8" operator="equal">
      <formula>0</formula>
    </cfRule>
  </conditionalFormatting>
  <conditionalFormatting sqref="H12:H28">
    <cfRule type="cellIs" dxfId="156" priority="15" operator="equal">
      <formula>0</formula>
    </cfRule>
  </conditionalFormatting>
  <conditionalFormatting sqref="H12:H28">
    <cfRule type="cellIs" dxfId="155" priority="14" operator="equal">
      <formula>0</formula>
    </cfRule>
  </conditionalFormatting>
  <conditionalFormatting sqref="H11:H28">
    <cfRule type="cellIs" dxfId="154" priority="11" operator="equal">
      <formula>0</formula>
    </cfRule>
  </conditionalFormatting>
  <conditionalFormatting sqref="H11:H28">
    <cfRule type="cellIs" dxfId="153" priority="10" operator="equal">
      <formula>0</formula>
    </cfRule>
  </conditionalFormatting>
  <conditionalFormatting sqref="I12:I28">
    <cfRule type="cellIs" dxfId="152" priority="13" operator="equal">
      <formula>0</formula>
    </cfRule>
  </conditionalFormatting>
  <conditionalFormatting sqref="I12:I28">
    <cfRule type="cellIs" dxfId="151" priority="12" operator="equal">
      <formula>0</formula>
    </cfRule>
  </conditionalFormatting>
  <conditionalFormatting sqref="C11:C28">
    <cfRule type="expression" dxfId="150" priority="7">
      <formula>AND($L$5&gt;10000,$A11="Ferien")</formula>
    </cfRule>
  </conditionalFormatting>
  <conditionalFormatting sqref="D11:N11 D19:N28 H12:N17 H18:L18 N18">
    <cfRule type="expression" dxfId="149" priority="6" stopIfTrue="1">
      <formula>AND($L$5&gt;10000,$A11="Ferien")</formula>
    </cfRule>
  </conditionalFormatting>
  <conditionalFormatting sqref="D11:M11 D19:M28 H12:M17 H18:L18">
    <cfRule type="expression" dxfId="148" priority="5" stopIfTrue="1">
      <formula>AND($L$5&gt;10000,$A11="Ferien")</formula>
    </cfRule>
  </conditionalFormatting>
  <conditionalFormatting sqref="D12:G18">
    <cfRule type="expression" dxfId="147" priority="4" stopIfTrue="1">
      <formula>AND($L$5&gt;10000,$A12="Ferien")</formula>
    </cfRule>
  </conditionalFormatting>
  <conditionalFormatting sqref="D12:G18">
    <cfRule type="expression" dxfId="146" priority="3" stopIfTrue="1">
      <formula>AND($L$5&gt;10000,$A12="Ferien")</formula>
    </cfRule>
  </conditionalFormatting>
  <conditionalFormatting sqref="M18">
    <cfRule type="expression" dxfId="145" priority="2" stopIfTrue="1">
      <formula>AND($L$5&gt;10000,$A18="Ferien")</formula>
    </cfRule>
  </conditionalFormatting>
  <conditionalFormatting sqref="M18">
    <cfRule type="expression" dxfId="144" priority="1" stopIfTrue="1">
      <formula>AND($L$5&gt;10000,$A18="Ferien")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90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7"/>
  <dimension ref="A1:T62"/>
  <sheetViews>
    <sheetView view="pageLayout" topLeftCell="C1" zoomScaleNormal="70" workbookViewId="0">
      <selection activeCell="O27" sqref="O27"/>
    </sheetView>
  </sheetViews>
  <sheetFormatPr baseColWidth="10" defaultColWidth="11.42578125" defaultRowHeight="15" x14ac:dyDescent="0.25"/>
  <cols>
    <col min="1" max="1" width="6" style="149" hidden="1" customWidth="1"/>
    <col min="2" max="2" width="29.85546875" style="149" hidden="1" customWidth="1"/>
    <col min="3" max="3" width="11.42578125" style="149"/>
    <col min="4" max="7" width="8.140625" style="149" customWidth="1"/>
    <col min="8" max="9" width="9.85546875" style="149" hidden="1" customWidth="1"/>
    <col min="10" max="10" width="7.5703125" style="149" customWidth="1"/>
    <col min="11" max="12" width="8.42578125" style="149" customWidth="1"/>
    <col min="13" max="13" width="13.140625" style="149" customWidth="1"/>
    <col min="14" max="14" width="9" style="149" customWidth="1"/>
    <col min="15" max="17" width="11.42578125" style="149"/>
    <col min="18" max="18" width="11.5703125" style="149" customWidth="1"/>
    <col min="19" max="19" width="11.42578125" style="149"/>
    <col min="20" max="20" width="2.85546875" style="149" bestFit="1" customWidth="1"/>
    <col min="21" max="21" width="7" style="149" customWidth="1"/>
    <col min="22" max="16384" width="11.42578125" style="14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54"/>
      <c r="P1" s="154"/>
      <c r="Q1" s="154"/>
      <c r="R1" s="154"/>
      <c r="S1" s="154"/>
      <c r="T1" s="154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137"/>
      <c r="Q2" s="137"/>
      <c r="R2" s="137"/>
      <c r="S2" s="137"/>
      <c r="T2" s="137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+Zusammenfassung!$C$42</f>
        <v>0</v>
      </c>
      <c r="E5" s="292"/>
      <c r="F5" s="292"/>
      <c r="G5" s="292"/>
      <c r="H5" s="292"/>
      <c r="I5" s="292"/>
      <c r="J5" s="292"/>
      <c r="K5" s="292"/>
      <c r="L5" s="304">
        <f>+Zusammenfassung!$B$42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+Zusammenfassung!$D$42&amp;"; "&amp;+Zusammenfassung!$E$42&amp;" "&amp;+Zusammenfassung!$F$42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IF(+Zusammenfassung!$Q$42="Schule eintragen",0,+Zusammenfassung!$Q$42)</f>
        <v>0</v>
      </c>
    </row>
    <row r="7" spans="1:20" ht="23.45" customHeight="1" thickBot="1" x14ac:dyDescent="0.3">
      <c r="B7" s="150"/>
      <c r="C7" s="57" t="s">
        <v>49</v>
      </c>
      <c r="D7" s="293">
        <f>+Zusammenfassung!$G$42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Daten'!$C$6:$G$13,4,FALSE)))</f>
        <v>0</v>
      </c>
    </row>
    <row r="8" spans="1:20" s="155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297" t="s">
        <v>38</v>
      </c>
      <c r="E9" s="297"/>
      <c r="F9" s="297"/>
      <c r="G9" s="297"/>
      <c r="H9" s="298" t="s">
        <v>39</v>
      </c>
      <c r="I9" s="299"/>
      <c r="J9" s="300" t="s">
        <v>37</v>
      </c>
      <c r="K9" s="301"/>
      <c r="L9" s="301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57" t="s">
        <v>5</v>
      </c>
      <c r="E10" s="157" t="s">
        <v>12</v>
      </c>
      <c r="F10" s="157" t="s">
        <v>5</v>
      </c>
      <c r="G10" s="157" t="s">
        <v>12</v>
      </c>
      <c r="H10" s="158" t="s">
        <v>11</v>
      </c>
      <c r="I10" s="159" t="s">
        <v>10</v>
      </c>
      <c r="J10" s="160" t="s">
        <v>11</v>
      </c>
      <c r="K10" s="157" t="s">
        <v>10</v>
      </c>
      <c r="L10" s="302"/>
      <c r="M10" s="312"/>
      <c r="N10" s="313"/>
    </row>
    <row r="11" spans="1:20" x14ac:dyDescent="0.25">
      <c r="A11" s="14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2" t="e">
        <f>+IF($N$6=0,0,ROUNDDOWN(D11/$N$6,0)*$N$6+ROUNDDOWN(E11/$N$6,0)*$N$6)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64">
        <f>IFERROR((H11/$N$6),0)</f>
        <v>0</v>
      </c>
      <c r="K11" s="165" t="str">
        <f>IF(+I11/'allg. Daten'!$D$21=0,"",+I11/'allg. Daten'!$D$21)</f>
        <v/>
      </c>
      <c r="L11" s="166">
        <f>+IFERROR(J11+K11,MAX(J11,K11))</f>
        <v>0</v>
      </c>
      <c r="M11" s="135"/>
      <c r="N11" s="167" t="s">
        <v>3</v>
      </c>
    </row>
    <row r="12" spans="1:20" x14ac:dyDescent="0.25">
      <c r="A12" s="14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2" t="e">
        <f>+IF($N$6=0,0,ROUNDDOWN(D12/$N$6,0)*$N$6+ROUNDDOWN(E12/$N$6,0)*$N$6)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64">
        <f t="shared" ref="J12:J28" si="0">IFERROR((H12/$N$6),0)</f>
        <v>0</v>
      </c>
      <c r="K12" s="165" t="str">
        <f>IF(+I12/'allg. Daten'!$D$21=0,"",+I12/'allg. Daten'!$D$21)</f>
        <v/>
      </c>
      <c r="L12" s="166">
        <f t="shared" ref="L12:L28" si="1">+IFERROR(J12+K12,MAX(J12,K12))</f>
        <v>0</v>
      </c>
      <c r="M12" s="135"/>
      <c r="N12" s="167" t="s">
        <v>3</v>
      </c>
    </row>
    <row r="13" spans="1:20" x14ac:dyDescent="0.25">
      <c r="A13" s="14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2" t="e">
        <f t="shared" ref="H13:H28" si="2">+IF($N$6=0,0,ROUNDDOWN(D13/$N$6,0)*$N$6+ROUNDDOWN(E13/$N$6,0)*$N$6)</f>
        <v>#DIV/0!</v>
      </c>
      <c r="I13" s="163">
        <f>+ROUNDDOWN(F13/'allg. Daten'!$D$21,0)*'allg. Daten'!$D$21+ROUNDDOWN(G13/'allg. Daten'!$D$22,0)*'allg. Daten'!$D$22</f>
        <v>0</v>
      </c>
      <c r="J13" s="164">
        <f t="shared" si="0"/>
        <v>0</v>
      </c>
      <c r="K13" s="165" t="str">
        <f>IF(+I13/'allg. Daten'!$D$21=0,"",+I13/'allg. Daten'!$D$21)</f>
        <v/>
      </c>
      <c r="L13" s="166">
        <f t="shared" si="1"/>
        <v>0</v>
      </c>
      <c r="M13" s="135"/>
      <c r="N13" s="167" t="s">
        <v>3</v>
      </c>
    </row>
    <row r="14" spans="1:20" x14ac:dyDescent="0.25">
      <c r="A14" s="14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2" t="e">
        <f t="shared" si="2"/>
        <v>#DIV/0!</v>
      </c>
      <c r="I14" s="163">
        <f>+ROUNDDOWN(F14/'allg. Daten'!$D$21,0)*'allg. Daten'!$D$21+ROUNDDOWN(G14/'allg. Daten'!$D$22,0)*'allg. Daten'!$D$22</f>
        <v>0</v>
      </c>
      <c r="J14" s="164">
        <f t="shared" si="0"/>
        <v>0</v>
      </c>
      <c r="K14" s="165" t="str">
        <f>IF(+I14/'allg. Daten'!$D$21=0,"",+I14/'allg. Daten'!$D$21)</f>
        <v/>
      </c>
      <c r="L14" s="166">
        <f t="shared" si="1"/>
        <v>0</v>
      </c>
      <c r="M14" s="135"/>
      <c r="N14" s="167" t="s">
        <v>3</v>
      </c>
    </row>
    <row r="15" spans="1:20" x14ac:dyDescent="0.25">
      <c r="A15" s="14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2" t="e">
        <f t="shared" si="2"/>
        <v>#DIV/0!</v>
      </c>
      <c r="I15" s="163">
        <f>+ROUNDDOWN(F15/'allg. Daten'!$D$21,0)*'allg. Daten'!$D$21+ROUNDDOWN(G15/'allg. Daten'!$D$22,0)*'allg. Daten'!$D$22</f>
        <v>0</v>
      </c>
      <c r="J15" s="164">
        <f t="shared" si="0"/>
        <v>0</v>
      </c>
      <c r="K15" s="165" t="str">
        <f>IF(+I15/'allg. Daten'!$D$21=0,"",+I15/'allg. Daten'!$D$21)</f>
        <v/>
      </c>
      <c r="L15" s="166">
        <f t="shared" si="1"/>
        <v>0</v>
      </c>
      <c r="M15" s="135"/>
      <c r="N15" s="167" t="s">
        <v>3</v>
      </c>
    </row>
    <row r="16" spans="1:20" x14ac:dyDescent="0.25">
      <c r="A16" s="14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2" t="e">
        <f t="shared" si="2"/>
        <v>#DIV/0!</v>
      </c>
      <c r="I16" s="163">
        <f>+ROUNDDOWN(F16/'allg. Daten'!$D$21,0)*'allg. Daten'!$D$21+ROUNDDOWN(G16/'allg. Daten'!$D$22,0)*'allg. Daten'!$D$22</f>
        <v>0</v>
      </c>
      <c r="J16" s="164">
        <f t="shared" si="0"/>
        <v>0</v>
      </c>
      <c r="K16" s="165" t="str">
        <f>IF(+I16/'allg. Daten'!$D$21=0,"",+I16/'allg. Daten'!$D$21)</f>
        <v/>
      </c>
      <c r="L16" s="166">
        <f t="shared" si="1"/>
        <v>0</v>
      </c>
      <c r="M16" s="135"/>
      <c r="N16" s="167" t="s">
        <v>3</v>
      </c>
    </row>
    <row r="17" spans="1:17" x14ac:dyDescent="0.25">
      <c r="A17" s="14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2" t="e">
        <f t="shared" si="2"/>
        <v>#DIV/0!</v>
      </c>
      <c r="I17" s="163">
        <f>+ROUNDDOWN(F17/'allg. Daten'!$D$21,0)*'allg. Daten'!$D$21+ROUNDDOWN(G17/'allg. Daten'!$D$22,0)*'allg. Daten'!$D$22</f>
        <v>0</v>
      </c>
      <c r="J17" s="164">
        <f t="shared" si="0"/>
        <v>0</v>
      </c>
      <c r="K17" s="165" t="str">
        <f>IF(+I17/'allg. Daten'!$D$21=0,"",+I17/'allg. Daten'!$D$21)</f>
        <v/>
      </c>
      <c r="L17" s="166">
        <f t="shared" si="1"/>
        <v>0</v>
      </c>
      <c r="M17" s="135"/>
      <c r="N17" s="167" t="s">
        <v>3</v>
      </c>
    </row>
    <row r="18" spans="1:17" x14ac:dyDescent="0.25">
      <c r="A18" s="14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2" t="e">
        <f t="shared" si="2"/>
        <v>#DIV/0!</v>
      </c>
      <c r="I18" s="163">
        <f>+ROUNDDOWN(F18/'allg. Daten'!$D$21,0)*'allg. Daten'!$D$21+ROUNDDOWN(G18/'allg. Daten'!$D$22,0)*'allg. Daten'!$D$22</f>
        <v>0</v>
      </c>
      <c r="J18" s="164">
        <f t="shared" si="0"/>
        <v>0</v>
      </c>
      <c r="K18" s="165" t="str">
        <f>IF(+I18/'allg. Daten'!$D$21=0,"",+I18/'allg. Daten'!$D$21)</f>
        <v/>
      </c>
      <c r="L18" s="166">
        <f t="shared" si="1"/>
        <v>0</v>
      </c>
      <c r="M18" s="135"/>
      <c r="N18" s="167" t="s">
        <v>3</v>
      </c>
    </row>
    <row r="19" spans="1:17" x14ac:dyDescent="0.25">
      <c r="A19" s="14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2" t="e">
        <f t="shared" si="2"/>
        <v>#DIV/0!</v>
      </c>
      <c r="I19" s="163">
        <f>+ROUNDDOWN(F19/'allg. Daten'!$D$21,0)*'allg. Daten'!$D$21+ROUNDDOWN(G19/'allg. Daten'!$D$22,0)*'allg. Daten'!$D$22</f>
        <v>0</v>
      </c>
      <c r="J19" s="164">
        <f t="shared" si="0"/>
        <v>0</v>
      </c>
      <c r="K19" s="165" t="str">
        <f>IF(+I19/'allg. Daten'!$D$21=0,"",+I19/'allg. Daten'!$D$21)</f>
        <v/>
      </c>
      <c r="L19" s="166">
        <f t="shared" si="1"/>
        <v>0</v>
      </c>
      <c r="M19" s="135"/>
      <c r="N19" s="167" t="s">
        <v>3</v>
      </c>
    </row>
    <row r="20" spans="1:17" x14ac:dyDescent="0.25">
      <c r="A20" s="14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2" t="e">
        <f t="shared" si="2"/>
        <v>#DIV/0!</v>
      </c>
      <c r="I20" s="163">
        <f>+ROUNDDOWN(F20/'allg. Daten'!$D$21,0)*'allg. Daten'!$D$21+ROUNDDOWN(G20/'allg. Daten'!$D$22,0)*'allg. Daten'!$D$22</f>
        <v>0</v>
      </c>
      <c r="J20" s="164">
        <f t="shared" si="0"/>
        <v>0</v>
      </c>
      <c r="K20" s="165" t="str">
        <f>IF(+I20/'allg. Daten'!$D$21=0,"",+I20/'allg. Daten'!$D$21)</f>
        <v/>
      </c>
      <c r="L20" s="166">
        <f t="shared" si="1"/>
        <v>0</v>
      </c>
      <c r="M20" s="135"/>
      <c r="N20" s="167" t="s">
        <v>3</v>
      </c>
    </row>
    <row r="21" spans="1:17" x14ac:dyDescent="0.25">
      <c r="A21" s="14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2" t="e">
        <f t="shared" si="2"/>
        <v>#DIV/0!</v>
      </c>
      <c r="I21" s="163">
        <f>+ROUNDDOWN(F21/'allg. Daten'!$D$21,0)*'allg. Daten'!$D$21+ROUNDDOWN(G21/'allg. Daten'!$D$22,0)*'allg. Daten'!$D$22</f>
        <v>0</v>
      </c>
      <c r="J21" s="164">
        <f t="shared" si="0"/>
        <v>0</v>
      </c>
      <c r="K21" s="165" t="str">
        <f>IF(+I21/'allg. Daten'!$D$21=0,"",+I21/'allg. Daten'!$D$21)</f>
        <v/>
      </c>
      <c r="L21" s="166">
        <f t="shared" si="1"/>
        <v>0</v>
      </c>
      <c r="M21" s="135"/>
      <c r="N21" s="167" t="s">
        <v>3</v>
      </c>
    </row>
    <row r="22" spans="1:17" x14ac:dyDescent="0.25">
      <c r="A22" s="14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2" t="e">
        <f t="shared" si="2"/>
        <v>#DIV/0!</v>
      </c>
      <c r="I22" s="163">
        <f>+ROUNDDOWN(F22/'allg. Daten'!$D$21,0)*'allg. Daten'!$D$21+ROUNDDOWN(G22/'allg. Daten'!$D$22,0)*'allg. Daten'!$D$22</f>
        <v>0</v>
      </c>
      <c r="J22" s="164">
        <f t="shared" si="0"/>
        <v>0</v>
      </c>
      <c r="K22" s="165" t="str">
        <f>IF(+I22/'allg. Daten'!$D$21=0,"",+I22/'allg. Daten'!$D$21)</f>
        <v/>
      </c>
      <c r="L22" s="166">
        <f t="shared" si="1"/>
        <v>0</v>
      </c>
      <c r="M22" s="135"/>
      <c r="N22" s="167" t="s">
        <v>3</v>
      </c>
    </row>
    <row r="23" spans="1:17" x14ac:dyDescent="0.25">
      <c r="A23" s="14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2" t="e">
        <f t="shared" si="2"/>
        <v>#DIV/0!</v>
      </c>
      <c r="I23" s="163">
        <f>+ROUNDDOWN(F23/'allg. Daten'!$D$21,0)*'allg. Daten'!$D$21+ROUNDDOWN(G23/'allg. Daten'!$D$22,0)*'allg. Daten'!$D$22</f>
        <v>0</v>
      </c>
      <c r="J23" s="164">
        <f t="shared" si="0"/>
        <v>0</v>
      </c>
      <c r="K23" s="165" t="str">
        <f>IF(+I23/'allg. Daten'!$D$21=0,"",+I23/'allg. Daten'!$D$21)</f>
        <v/>
      </c>
      <c r="L23" s="166">
        <f t="shared" si="1"/>
        <v>0</v>
      </c>
      <c r="M23" s="135"/>
      <c r="N23" s="167" t="s">
        <v>3</v>
      </c>
    </row>
    <row r="24" spans="1:17" x14ac:dyDescent="0.25">
      <c r="A24" s="14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2" t="e">
        <f t="shared" si="2"/>
        <v>#DIV/0!</v>
      </c>
      <c r="I24" s="163">
        <f>+ROUNDDOWN(F24/'allg. Daten'!$D$21,0)*'allg. Daten'!$D$21+ROUNDDOWN(G24/'allg. Daten'!$D$22,0)*'allg. Daten'!$D$22</f>
        <v>0</v>
      </c>
      <c r="J24" s="164">
        <f t="shared" si="0"/>
        <v>0</v>
      </c>
      <c r="K24" s="165" t="str">
        <f>IF(+I24/'allg. Daten'!$D$21=0,"",+I24/'allg. Daten'!$D$21)</f>
        <v/>
      </c>
      <c r="L24" s="166">
        <f t="shared" si="1"/>
        <v>0</v>
      </c>
      <c r="M24" s="135"/>
      <c r="N24" s="167" t="s">
        <v>3</v>
      </c>
    </row>
    <row r="25" spans="1:17" x14ac:dyDescent="0.25">
      <c r="A25" s="14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2" t="e">
        <f t="shared" si="2"/>
        <v>#DIV/0!</v>
      </c>
      <c r="I25" s="163">
        <f>+ROUNDDOWN(F25/'allg. Daten'!$D$21,0)*'allg. Daten'!$D$21+ROUNDDOWN(G25/'allg. Daten'!$D$22,0)*'allg. Daten'!$D$22</f>
        <v>0</v>
      </c>
      <c r="J25" s="164">
        <f t="shared" si="0"/>
        <v>0</v>
      </c>
      <c r="K25" s="165" t="str">
        <f>IF(+I25/'allg. Daten'!$D$21=0,"",+I25/'allg. Daten'!$D$21)</f>
        <v/>
      </c>
      <c r="L25" s="166">
        <f t="shared" si="1"/>
        <v>0</v>
      </c>
      <c r="M25" s="135"/>
      <c r="N25" s="167" t="s">
        <v>3</v>
      </c>
    </row>
    <row r="26" spans="1:17" x14ac:dyDescent="0.25">
      <c r="A26" s="14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2" t="e">
        <f t="shared" si="2"/>
        <v>#DIV/0!</v>
      </c>
      <c r="I26" s="163">
        <f>+ROUNDDOWN(F26/'allg. Daten'!$D$21,0)*'allg. Daten'!$D$21+ROUNDDOWN(G26/'allg. Daten'!$D$22,0)*'allg. Daten'!$D$22</f>
        <v>0</v>
      </c>
      <c r="J26" s="164">
        <f t="shared" si="0"/>
        <v>0</v>
      </c>
      <c r="K26" s="165" t="str">
        <f>IF(+I26/'allg. Daten'!$D$21=0,"",+I26/'allg. Daten'!$D$21)</f>
        <v/>
      </c>
      <c r="L26" s="166">
        <f t="shared" si="1"/>
        <v>0</v>
      </c>
      <c r="M26" s="135"/>
      <c r="N26" s="167" t="s">
        <v>3</v>
      </c>
    </row>
    <row r="27" spans="1:17" x14ac:dyDescent="0.25">
      <c r="A27" s="14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2" t="e">
        <f t="shared" si="2"/>
        <v>#DIV/0!</v>
      </c>
      <c r="I27" s="163">
        <f>+ROUNDDOWN(F27/'allg. Daten'!$D$21,0)*'allg. Daten'!$D$21+ROUNDDOWN(G27/'allg. Daten'!$D$22,0)*'allg. Daten'!$D$22</f>
        <v>0</v>
      </c>
      <c r="J27" s="164">
        <f t="shared" si="0"/>
        <v>0</v>
      </c>
      <c r="K27" s="165" t="str">
        <f>IF(+I27/'allg. Daten'!$D$21=0,"",+I27/'allg. Daten'!$D$21)</f>
        <v/>
      </c>
      <c r="L27" s="166">
        <f t="shared" si="1"/>
        <v>0</v>
      </c>
      <c r="M27" s="135"/>
      <c r="N27" s="167" t="s">
        <v>3</v>
      </c>
    </row>
    <row r="28" spans="1:17" ht="15.75" thickBot="1" x14ac:dyDescent="0.3">
      <c r="A28" s="14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2" t="e">
        <f t="shared" si="2"/>
        <v>#DIV/0!</v>
      </c>
      <c r="I28" s="169">
        <f>+ROUNDDOWN(F28/'allg. Daten'!$D$21,0)*'allg. Daten'!$D$21+ROUNDDOWN(G28/'allg. Daten'!$D$22,0)*'allg. Daten'!$D$22</f>
        <v>0</v>
      </c>
      <c r="J28" s="164">
        <f t="shared" si="0"/>
        <v>0</v>
      </c>
      <c r="K28" s="165" t="str">
        <f>IF(+I28/'allg. Daten'!$D$21=0,"",+I28/'allg. Daten'!$D$21)</f>
        <v/>
      </c>
      <c r="L28" s="166">
        <f t="shared" si="1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4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71" t="s">
        <v>57</v>
      </c>
      <c r="D31" s="173"/>
      <c r="E31" s="173"/>
      <c r="F31" s="173"/>
      <c r="G31" s="173"/>
      <c r="H31" s="173"/>
      <c r="I31" s="173"/>
      <c r="J31" s="173"/>
      <c r="K31" s="173"/>
      <c r="L31" s="176">
        <f>+J29+K30</f>
        <v>0</v>
      </c>
      <c r="M31" s="176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Q32" s="178"/>
    </row>
    <row r="33" spans="3:15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</row>
    <row r="34" spans="3:15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</row>
    <row r="35" spans="3:15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</row>
    <row r="36" spans="3:15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</row>
    <row r="37" spans="3:15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</row>
    <row r="38" spans="3:15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</row>
    <row r="39" spans="3:15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</row>
    <row r="40" spans="3:15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</row>
    <row r="41" spans="3:15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</row>
    <row r="42" spans="3:15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</row>
    <row r="43" spans="3:15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</row>
    <row r="44" spans="3:15" s="155" customFormat="1" x14ac:dyDescent="0.25"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</row>
    <row r="45" spans="3:15" s="155" customFormat="1" x14ac:dyDescent="0.25"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3:15" s="155" customFormat="1" x14ac:dyDescent="0.25"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3:15" s="155" customFormat="1" x14ac:dyDescent="0.25"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3:15" s="155" customFormat="1" ht="7.5" customHeight="1" x14ac:dyDescent="0.25"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3:15" s="155" customFormat="1" x14ac:dyDescent="0.25"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3:15" s="155" customFormat="1" x14ac:dyDescent="0.25"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3:15" s="155" customFormat="1" x14ac:dyDescent="0.25"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3:15" s="155" customFormat="1" x14ac:dyDescent="0.25"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3:15" s="155" customFormat="1" ht="15.75" customHeight="1" x14ac:dyDescent="0.25"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3:15" s="155" customFormat="1" x14ac:dyDescent="0.25"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3:15" s="155" customFormat="1" x14ac:dyDescent="0.25"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3:15" s="155" customFormat="1" x14ac:dyDescent="0.25"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3:15" s="155" customFormat="1" x14ac:dyDescent="0.25"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3:15" s="155" customFormat="1" x14ac:dyDescent="0.25"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3:15" s="155" customFormat="1" x14ac:dyDescent="0.25"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3:15" s="155" customFormat="1" ht="15.75" customHeight="1" x14ac:dyDescent="0.25"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3:15" s="155" customFormat="1" x14ac:dyDescent="0.25"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</row>
    <row r="62" spans="3:15" x14ac:dyDescent="0.25"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</row>
  </sheetData>
  <sheetProtection algorithmName="SHA-512" hashValue="sNlsIb5EjEVAk5j7qbcb8nJ6AxDkwuLXnSN2FizfV1G7OD+9/DMPni8ISloYGf+9+OJ0zLsg/0bQSrz2XCVYAA==" saltValue="R5mDAZXgaiDp2iH2fMWKcg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 J11:J28">
    <cfRule type="cellIs" dxfId="143" priority="21" operator="equal">
      <formula>0</formula>
    </cfRule>
  </conditionalFormatting>
  <conditionalFormatting sqref="K11:L28">
    <cfRule type="cellIs" dxfId="142" priority="20" operator="equal">
      <formula>0</formula>
    </cfRule>
  </conditionalFormatting>
  <conditionalFormatting sqref="D29:J30 D31:E31 J11:L28">
    <cfRule type="cellIs" dxfId="141" priority="19" operator="equal">
      <formula>0</formula>
    </cfRule>
  </conditionalFormatting>
  <conditionalFormatting sqref="I11">
    <cfRule type="cellIs" dxfId="140" priority="12" operator="equal">
      <formula>0</formula>
    </cfRule>
  </conditionalFormatting>
  <conditionalFormatting sqref="I11">
    <cfRule type="cellIs" dxfId="139" priority="11" operator="equal">
      <formula>0</formula>
    </cfRule>
  </conditionalFormatting>
  <conditionalFormatting sqref="H12:H28">
    <cfRule type="cellIs" dxfId="138" priority="18" operator="equal">
      <formula>0</formula>
    </cfRule>
  </conditionalFormatting>
  <conditionalFormatting sqref="H12:H28">
    <cfRule type="cellIs" dxfId="137" priority="17" operator="equal">
      <formula>0</formula>
    </cfRule>
  </conditionalFormatting>
  <conditionalFormatting sqref="H11:H28">
    <cfRule type="cellIs" dxfId="136" priority="14" operator="equal">
      <formula>0</formula>
    </cfRule>
  </conditionalFormatting>
  <conditionalFormatting sqref="H11:H28">
    <cfRule type="cellIs" dxfId="135" priority="13" operator="equal">
      <formula>0</formula>
    </cfRule>
  </conditionalFormatting>
  <conditionalFormatting sqref="I12:I28">
    <cfRule type="cellIs" dxfId="134" priority="16" operator="equal">
      <formula>0</formula>
    </cfRule>
  </conditionalFormatting>
  <conditionalFormatting sqref="I12:I28">
    <cfRule type="cellIs" dxfId="133" priority="15" operator="equal">
      <formula>0</formula>
    </cfRule>
  </conditionalFormatting>
  <conditionalFormatting sqref="K30 L31">
    <cfRule type="cellIs" dxfId="132" priority="10" operator="equal">
      <formula>0</formula>
    </cfRule>
  </conditionalFormatting>
  <conditionalFormatting sqref="K30 L31">
    <cfRule type="cellIs" dxfId="131" priority="9" operator="equal">
      <formula>0</formula>
    </cfRule>
  </conditionalFormatting>
  <conditionalFormatting sqref="M29">
    <cfRule type="cellIs" dxfId="130" priority="8" operator="equal">
      <formula>0</formula>
    </cfRule>
  </conditionalFormatting>
  <conditionalFormatting sqref="M29">
    <cfRule type="cellIs" dxfId="129" priority="7" operator="equal">
      <formula>0</formula>
    </cfRule>
  </conditionalFormatting>
  <conditionalFormatting sqref="M31">
    <cfRule type="cellIs" dxfId="128" priority="6" operator="equal">
      <formula>0</formula>
    </cfRule>
  </conditionalFormatting>
  <conditionalFormatting sqref="M31">
    <cfRule type="cellIs" dxfId="127" priority="5" operator="equal">
      <formula>0</formula>
    </cfRule>
  </conditionalFormatting>
  <conditionalFormatting sqref="C11:C28">
    <cfRule type="expression" dxfId="126" priority="4">
      <formula>AND($L$5&gt;10000,$A11="Ferien")</formula>
    </cfRule>
  </conditionalFormatting>
  <conditionalFormatting sqref="F31:K31">
    <cfRule type="cellIs" dxfId="125" priority="3" operator="equal">
      <formula>0</formula>
    </cfRule>
  </conditionalFormatting>
  <conditionalFormatting sqref="D11:N28">
    <cfRule type="expression" dxfId="124" priority="2" stopIfTrue="1">
      <formula>AND($L$5&gt;10000,$A11="Ferien")</formula>
    </cfRule>
  </conditionalFormatting>
  <conditionalFormatting sqref="D11:M28">
    <cfRule type="expression" dxfId="123" priority="1" stopIfTrue="1">
      <formula>AND($L$5&gt;10000,$A11="Ferien")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4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8"/>
  <dimension ref="A1:T69"/>
  <sheetViews>
    <sheetView view="pageLayout" topLeftCell="C19" zoomScaleNormal="100" workbookViewId="0">
      <selection activeCell="O27" sqref="O27"/>
    </sheetView>
  </sheetViews>
  <sheetFormatPr baseColWidth="10" defaultColWidth="10.85546875" defaultRowHeight="15" x14ac:dyDescent="0.25"/>
  <cols>
    <col min="1" max="1" width="6" style="179" hidden="1" customWidth="1"/>
    <col min="2" max="2" width="29.85546875" style="149" hidden="1" customWidth="1"/>
    <col min="3" max="3" width="10.85546875" style="179"/>
    <col min="4" max="7" width="8.140625" style="179" customWidth="1"/>
    <col min="8" max="9" width="9.85546875" style="179" hidden="1" customWidth="1"/>
    <col min="10" max="10" width="7.5703125" style="179" customWidth="1"/>
    <col min="11" max="12" width="8.42578125" style="179" customWidth="1"/>
    <col min="13" max="13" width="13.140625" style="179" customWidth="1"/>
    <col min="14" max="14" width="9" style="179" customWidth="1"/>
    <col min="15" max="17" width="10.85546875" style="179"/>
    <col min="18" max="18" width="11.5703125" style="179" customWidth="1"/>
    <col min="19" max="19" width="10.85546875" style="179"/>
    <col min="20" max="20" width="2.85546875" style="179" bestFit="1" customWidth="1"/>
    <col min="21" max="21" width="7" style="179" customWidth="1"/>
    <col min="22" max="16384" width="10.85546875" style="17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80"/>
      <c r="P1" s="180"/>
      <c r="Q1" s="180"/>
      <c r="R1" s="180"/>
      <c r="S1" s="180"/>
      <c r="T1" s="180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2"/>
      <c r="Q2" s="2"/>
      <c r="R2" s="2"/>
      <c r="S2" s="2"/>
      <c r="T2" s="2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+Zusammenfassung!$C$43</f>
        <v>0</v>
      </c>
      <c r="E5" s="292"/>
      <c r="F5" s="292"/>
      <c r="G5" s="292"/>
      <c r="H5" s="292"/>
      <c r="I5" s="292"/>
      <c r="J5" s="292"/>
      <c r="K5" s="292"/>
      <c r="L5" s="304">
        <f>+Zusammenfassung!$B$43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+Zusammenfassung!$D$43&amp;"; "&amp;+Zusammenfassung!$E$43&amp;" "&amp;+Zusammenfassung!$F$43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IF(+Zusammenfassung!$Q$43="Schule eintragen",0,+Zusammenfassung!$Q$43)</f>
        <v>0</v>
      </c>
    </row>
    <row r="7" spans="1:20" ht="23.45" customHeight="1" thickBot="1" x14ac:dyDescent="0.3">
      <c r="B7" s="150"/>
      <c r="C7" s="57" t="s">
        <v>49</v>
      </c>
      <c r="D7" s="293">
        <f>+Zusammenfassung!$G$43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Daten'!C6:G13,4,FALSE)))</f>
        <v>0</v>
      </c>
    </row>
    <row r="8" spans="1:20" s="181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314" t="s">
        <v>38</v>
      </c>
      <c r="E9" s="314"/>
      <c r="F9" s="314"/>
      <c r="G9" s="314"/>
      <c r="H9" s="298" t="s">
        <v>39</v>
      </c>
      <c r="I9" s="299"/>
      <c r="J9" s="315" t="s">
        <v>37</v>
      </c>
      <c r="K9" s="316"/>
      <c r="L9" s="316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82" t="s">
        <v>5</v>
      </c>
      <c r="E10" s="182" t="s">
        <v>12</v>
      </c>
      <c r="F10" s="182" t="s">
        <v>5</v>
      </c>
      <c r="G10" s="182" t="s">
        <v>12</v>
      </c>
      <c r="H10" s="158" t="s">
        <v>11</v>
      </c>
      <c r="I10" s="159" t="s">
        <v>10</v>
      </c>
      <c r="J10" s="183" t="s">
        <v>11</v>
      </c>
      <c r="K10" s="184" t="s">
        <v>10</v>
      </c>
      <c r="L10" s="317"/>
      <c r="M10" s="312"/>
      <c r="N10" s="313"/>
    </row>
    <row r="11" spans="1:20" x14ac:dyDescent="0.25">
      <c r="A11" s="17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3" t="e">
        <f>IF($N$6=0,0,+ROUNDDOWN(D11/$N$6,0)*$N$6+ROUNDDOWN(E11/$N$6,0)*$N$6)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85">
        <f>IFERROR((H11/$N$6),0)</f>
        <v>0</v>
      </c>
      <c r="K11" s="186" t="str">
        <f>IF(+I11/'allg. Daten'!$D$21=0,"",+I11/'allg. Daten'!$D$21)</f>
        <v/>
      </c>
      <c r="L11" s="187">
        <f>+IFERROR(J11+K11,MAX(J11,K11))</f>
        <v>0</v>
      </c>
      <c r="M11" s="135"/>
      <c r="N11" s="167" t="s">
        <v>3</v>
      </c>
    </row>
    <row r="12" spans="1:20" x14ac:dyDescent="0.25">
      <c r="A12" s="17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3" t="e">
        <f t="shared" ref="H12:H28" si="0">IF($N$6=0,0,+ROUNDDOWN(D12/$N$6,0)*$N$6+ROUNDDOWN(E12/$N$6,0)*$N$6)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85">
        <f t="shared" ref="J12:J28" si="1">IFERROR((H12/$N$6),0)</f>
        <v>0</v>
      </c>
      <c r="K12" s="186" t="str">
        <f>IF(+I12/'allg. Daten'!$D$21=0,"",+I12/'allg. Daten'!$D$21)</f>
        <v/>
      </c>
      <c r="L12" s="187">
        <f t="shared" ref="L12:L28" si="2">+IFERROR(J12+K12,MAX(J12,K12))</f>
        <v>0</v>
      </c>
      <c r="M12" s="135"/>
      <c r="N12" s="167" t="s">
        <v>3</v>
      </c>
    </row>
    <row r="13" spans="1:20" x14ac:dyDescent="0.25">
      <c r="A13" s="17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3" t="e">
        <f t="shared" si="0"/>
        <v>#DIV/0!</v>
      </c>
      <c r="I13" s="163">
        <f>+ROUNDDOWN(F13/'allg. Daten'!$D$21,0)*'allg. Daten'!$D$21+ROUNDDOWN(G13/'allg. Daten'!$D$22,0)*'allg. Daten'!$D$22</f>
        <v>0</v>
      </c>
      <c r="J13" s="185">
        <f t="shared" si="1"/>
        <v>0</v>
      </c>
      <c r="K13" s="186" t="str">
        <f>IF(+I13/'allg. Daten'!$D$21=0,"",+I13/'allg. Daten'!$D$21)</f>
        <v/>
      </c>
      <c r="L13" s="187">
        <f t="shared" si="2"/>
        <v>0</v>
      </c>
      <c r="M13" s="135"/>
      <c r="N13" s="167" t="s">
        <v>3</v>
      </c>
    </row>
    <row r="14" spans="1:20" x14ac:dyDescent="0.25">
      <c r="A14" s="17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3" t="e">
        <f t="shared" si="0"/>
        <v>#DIV/0!</v>
      </c>
      <c r="I14" s="163">
        <f>+ROUNDDOWN(F14/'allg. Daten'!$D$21,0)*'allg. Daten'!$D$21+ROUNDDOWN(G14/'allg. Daten'!$D$22,0)*'allg. Daten'!$D$22</f>
        <v>0</v>
      </c>
      <c r="J14" s="185">
        <f t="shared" si="1"/>
        <v>0</v>
      </c>
      <c r="K14" s="186" t="str">
        <f>IF(+I14/'allg. Daten'!$D$21=0,"",+I14/'allg. Daten'!$D$21)</f>
        <v/>
      </c>
      <c r="L14" s="187">
        <f t="shared" si="2"/>
        <v>0</v>
      </c>
      <c r="M14" s="135"/>
      <c r="N14" s="167" t="s">
        <v>3</v>
      </c>
    </row>
    <row r="15" spans="1:20" x14ac:dyDescent="0.25">
      <c r="A15" s="17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3" t="e">
        <f t="shared" si="0"/>
        <v>#DIV/0!</v>
      </c>
      <c r="I15" s="163">
        <f>+ROUNDDOWN(F15/'allg. Daten'!$D$21,0)*'allg. Daten'!$D$21+ROUNDDOWN(G15/'allg. Daten'!$D$22,0)*'allg. Daten'!$D$22</f>
        <v>0</v>
      </c>
      <c r="J15" s="185">
        <f t="shared" si="1"/>
        <v>0</v>
      </c>
      <c r="K15" s="186" t="str">
        <f>IF(+I15/'allg. Daten'!$D$21=0,"",+I15/'allg. Daten'!$D$21)</f>
        <v/>
      </c>
      <c r="L15" s="187">
        <f t="shared" si="2"/>
        <v>0</v>
      </c>
      <c r="M15" s="135"/>
      <c r="N15" s="167" t="s">
        <v>3</v>
      </c>
    </row>
    <row r="16" spans="1:20" x14ac:dyDescent="0.25">
      <c r="A16" s="17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3" t="e">
        <f t="shared" si="0"/>
        <v>#DIV/0!</v>
      </c>
      <c r="I16" s="163">
        <f>+ROUNDDOWN(F16/'allg. Daten'!$D$21,0)*'allg. Daten'!$D$21+ROUNDDOWN(G16/'allg. Daten'!$D$22,0)*'allg. Daten'!$D$22</f>
        <v>0</v>
      </c>
      <c r="J16" s="185">
        <f t="shared" si="1"/>
        <v>0</v>
      </c>
      <c r="K16" s="186" t="str">
        <f>IF(+I16/'allg. Daten'!$D$21=0,"",+I16/'allg. Daten'!$D$21)</f>
        <v/>
      </c>
      <c r="L16" s="187">
        <f t="shared" si="2"/>
        <v>0</v>
      </c>
      <c r="M16" s="135"/>
      <c r="N16" s="167" t="s">
        <v>3</v>
      </c>
    </row>
    <row r="17" spans="1:17" x14ac:dyDescent="0.25">
      <c r="A17" s="17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3" t="e">
        <f t="shared" si="0"/>
        <v>#DIV/0!</v>
      </c>
      <c r="I17" s="163">
        <f>+ROUNDDOWN(F17/'allg. Daten'!$D$21,0)*'allg. Daten'!$D$21+ROUNDDOWN(G17/'allg. Daten'!$D$22,0)*'allg. Daten'!$D$22</f>
        <v>0</v>
      </c>
      <c r="J17" s="185">
        <f t="shared" si="1"/>
        <v>0</v>
      </c>
      <c r="K17" s="186" t="str">
        <f>IF(+I17/'allg. Daten'!$D$21=0,"",+I17/'allg. Daten'!$D$21)</f>
        <v/>
      </c>
      <c r="L17" s="187">
        <f t="shared" si="2"/>
        <v>0</v>
      </c>
      <c r="M17" s="135"/>
      <c r="N17" s="167" t="s">
        <v>3</v>
      </c>
    </row>
    <row r="18" spans="1:17" x14ac:dyDescent="0.25">
      <c r="A18" s="17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3" t="e">
        <f t="shared" si="0"/>
        <v>#DIV/0!</v>
      </c>
      <c r="I18" s="163">
        <f>+ROUNDDOWN(F18/'allg. Daten'!$D$21,0)*'allg. Daten'!$D$21+ROUNDDOWN(G18/'allg. Daten'!$D$22,0)*'allg. Daten'!$D$22</f>
        <v>0</v>
      </c>
      <c r="J18" s="185">
        <f t="shared" si="1"/>
        <v>0</v>
      </c>
      <c r="K18" s="186" t="str">
        <f>IF(+I18/'allg. Daten'!$D$21=0,"",+I18/'allg. Daten'!$D$21)</f>
        <v/>
      </c>
      <c r="L18" s="187">
        <f t="shared" si="2"/>
        <v>0</v>
      </c>
      <c r="M18" s="135"/>
      <c r="N18" s="167" t="s">
        <v>3</v>
      </c>
    </row>
    <row r="19" spans="1:17" x14ac:dyDescent="0.25">
      <c r="A19" s="17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3" t="e">
        <f t="shared" si="0"/>
        <v>#DIV/0!</v>
      </c>
      <c r="I19" s="163">
        <f>+ROUNDDOWN(F19/'allg. Daten'!$D$21,0)*'allg. Daten'!$D$21+ROUNDDOWN(G19/'allg. Daten'!$D$22,0)*'allg. Daten'!$D$22</f>
        <v>0</v>
      </c>
      <c r="J19" s="185">
        <f t="shared" si="1"/>
        <v>0</v>
      </c>
      <c r="K19" s="186" t="str">
        <f>IF(+I19/'allg. Daten'!$D$21=0,"",+I19/'allg. Daten'!$D$21)</f>
        <v/>
      </c>
      <c r="L19" s="187">
        <f t="shared" si="2"/>
        <v>0</v>
      </c>
      <c r="M19" s="135"/>
      <c r="N19" s="167" t="s">
        <v>3</v>
      </c>
    </row>
    <row r="20" spans="1:17" x14ac:dyDescent="0.25">
      <c r="A20" s="17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3" t="e">
        <f t="shared" si="0"/>
        <v>#DIV/0!</v>
      </c>
      <c r="I20" s="163">
        <f>+ROUNDDOWN(F20/'allg. Daten'!$D$21,0)*'allg. Daten'!$D$21+ROUNDDOWN(G20/'allg. Daten'!$D$22,0)*'allg. Daten'!$D$22</f>
        <v>0</v>
      </c>
      <c r="J20" s="185">
        <f t="shared" si="1"/>
        <v>0</v>
      </c>
      <c r="K20" s="186" t="str">
        <f>IF(+I20/'allg. Daten'!$D$21=0,"",+I20/'allg. Daten'!$D$21)</f>
        <v/>
      </c>
      <c r="L20" s="187">
        <f t="shared" si="2"/>
        <v>0</v>
      </c>
      <c r="M20" s="135"/>
      <c r="N20" s="167" t="s">
        <v>3</v>
      </c>
    </row>
    <row r="21" spans="1:17" x14ac:dyDescent="0.25">
      <c r="A21" s="17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3" t="e">
        <f t="shared" si="0"/>
        <v>#DIV/0!</v>
      </c>
      <c r="I21" s="163">
        <f>+ROUNDDOWN(F21/'allg. Daten'!$D$21,0)*'allg. Daten'!$D$21+ROUNDDOWN(G21/'allg. Daten'!$D$22,0)*'allg. Daten'!$D$22</f>
        <v>0</v>
      </c>
      <c r="J21" s="185">
        <f t="shared" si="1"/>
        <v>0</v>
      </c>
      <c r="K21" s="186" t="str">
        <f>IF(+I21/'allg. Daten'!$D$21=0,"",+I21/'allg. Daten'!$D$21)</f>
        <v/>
      </c>
      <c r="L21" s="187">
        <f t="shared" si="2"/>
        <v>0</v>
      </c>
      <c r="M21" s="135"/>
      <c r="N21" s="167" t="s">
        <v>3</v>
      </c>
    </row>
    <row r="22" spans="1:17" x14ac:dyDescent="0.25">
      <c r="A22" s="17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3" t="e">
        <f t="shared" si="0"/>
        <v>#DIV/0!</v>
      </c>
      <c r="I22" s="163">
        <f>+ROUNDDOWN(F22/'allg. Daten'!$D$21,0)*'allg. Daten'!$D$21+ROUNDDOWN(G22/'allg. Daten'!$D$22,0)*'allg. Daten'!$D$22</f>
        <v>0</v>
      </c>
      <c r="J22" s="185">
        <f t="shared" si="1"/>
        <v>0</v>
      </c>
      <c r="K22" s="186" t="str">
        <f>IF(+I22/'allg. Daten'!$D$21=0,"",+I22/'allg. Daten'!$D$21)</f>
        <v/>
      </c>
      <c r="L22" s="187">
        <f t="shared" si="2"/>
        <v>0</v>
      </c>
      <c r="M22" s="135"/>
      <c r="N22" s="167" t="s">
        <v>3</v>
      </c>
    </row>
    <row r="23" spans="1:17" x14ac:dyDescent="0.25">
      <c r="A23" s="17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3" t="e">
        <f t="shared" si="0"/>
        <v>#DIV/0!</v>
      </c>
      <c r="I23" s="163">
        <f>+ROUNDDOWN(F23/'allg. Daten'!$D$21,0)*'allg. Daten'!$D$21+ROUNDDOWN(G23/'allg. Daten'!$D$22,0)*'allg. Daten'!$D$22</f>
        <v>0</v>
      </c>
      <c r="J23" s="185">
        <f t="shared" si="1"/>
        <v>0</v>
      </c>
      <c r="K23" s="186" t="str">
        <f>IF(+I23/'allg. Daten'!$D$21=0,"",+I23/'allg. Daten'!$D$21)</f>
        <v/>
      </c>
      <c r="L23" s="187">
        <f t="shared" si="2"/>
        <v>0</v>
      </c>
      <c r="M23" s="135"/>
      <c r="N23" s="167" t="s">
        <v>3</v>
      </c>
    </row>
    <row r="24" spans="1:17" x14ac:dyDescent="0.25">
      <c r="A24" s="17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3" t="e">
        <f t="shared" si="0"/>
        <v>#DIV/0!</v>
      </c>
      <c r="I24" s="163">
        <f>+ROUNDDOWN(F24/'allg. Daten'!$D$21,0)*'allg. Daten'!$D$21+ROUNDDOWN(G24/'allg. Daten'!$D$22,0)*'allg. Daten'!$D$22</f>
        <v>0</v>
      </c>
      <c r="J24" s="185">
        <f t="shared" si="1"/>
        <v>0</v>
      </c>
      <c r="K24" s="186" t="str">
        <f>IF(+I24/'allg. Daten'!$D$21=0,"",+I24/'allg. Daten'!$D$21)</f>
        <v/>
      </c>
      <c r="L24" s="187">
        <f t="shared" si="2"/>
        <v>0</v>
      </c>
      <c r="M24" s="135"/>
      <c r="N24" s="167" t="s">
        <v>3</v>
      </c>
    </row>
    <row r="25" spans="1:17" x14ac:dyDescent="0.25">
      <c r="A25" s="17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3" t="e">
        <f t="shared" si="0"/>
        <v>#DIV/0!</v>
      </c>
      <c r="I25" s="163">
        <f>+ROUNDDOWN(F25/'allg. Daten'!$D$21,0)*'allg. Daten'!$D$21+ROUNDDOWN(G25/'allg. Daten'!$D$22,0)*'allg. Daten'!$D$22</f>
        <v>0</v>
      </c>
      <c r="J25" s="185">
        <f t="shared" si="1"/>
        <v>0</v>
      </c>
      <c r="K25" s="186" t="str">
        <f>IF(+I25/'allg. Daten'!$D$21=0,"",+I25/'allg. Daten'!$D$21)</f>
        <v/>
      </c>
      <c r="L25" s="187">
        <f t="shared" si="2"/>
        <v>0</v>
      </c>
      <c r="M25" s="135"/>
      <c r="N25" s="167" t="s">
        <v>3</v>
      </c>
    </row>
    <row r="26" spans="1:17" x14ac:dyDescent="0.25">
      <c r="A26" s="17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3" t="e">
        <f t="shared" si="0"/>
        <v>#DIV/0!</v>
      </c>
      <c r="I26" s="163">
        <f>+ROUNDDOWN(F26/'allg. Daten'!$D$21,0)*'allg. Daten'!$D$21+ROUNDDOWN(G26/'allg. Daten'!$D$22,0)*'allg. Daten'!$D$22</f>
        <v>0</v>
      </c>
      <c r="J26" s="185">
        <f t="shared" si="1"/>
        <v>0</v>
      </c>
      <c r="K26" s="186" t="str">
        <f>IF(+I26/'allg. Daten'!$D$21=0,"",+I26/'allg. Daten'!$D$21)</f>
        <v/>
      </c>
      <c r="L26" s="187">
        <f t="shared" si="2"/>
        <v>0</v>
      </c>
      <c r="M26" s="135"/>
      <c r="N26" s="167" t="s">
        <v>3</v>
      </c>
    </row>
    <row r="27" spans="1:17" x14ac:dyDescent="0.25">
      <c r="A27" s="17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3" t="e">
        <f t="shared" si="0"/>
        <v>#DIV/0!</v>
      </c>
      <c r="I27" s="163">
        <f>+ROUNDDOWN(F27/'allg. Daten'!$D$21,0)*'allg. Daten'!$D$21+ROUNDDOWN(G27/'allg. Daten'!$D$22,0)*'allg. Daten'!$D$22</f>
        <v>0</v>
      </c>
      <c r="J27" s="185">
        <f t="shared" si="1"/>
        <v>0</v>
      </c>
      <c r="K27" s="186" t="str">
        <f>IF(+I27/'allg. Daten'!$D$21=0,"",+I27/'allg. Daten'!$D$21)</f>
        <v/>
      </c>
      <c r="L27" s="187">
        <f t="shared" si="2"/>
        <v>0</v>
      </c>
      <c r="M27" s="135"/>
      <c r="N27" s="167" t="s">
        <v>3</v>
      </c>
    </row>
    <row r="28" spans="1:17" ht="15.75" thickBot="1" x14ac:dyDescent="0.3">
      <c r="A28" s="17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3" t="e">
        <f t="shared" si="0"/>
        <v>#DIV/0!</v>
      </c>
      <c r="I28" s="169">
        <f>+ROUNDDOWN(F28/'allg. Daten'!$D$21,0)*'allg. Daten'!$D$21+ROUNDDOWN(G28/'allg. Daten'!$D$22,0)*'allg. Daten'!$D$22</f>
        <v>0</v>
      </c>
      <c r="J28" s="185">
        <f t="shared" si="1"/>
        <v>0</v>
      </c>
      <c r="K28" s="186" t="str">
        <f>IF(+I28/'allg. Daten'!$D$21=0,"",+I28/'allg. Daten'!$D$21)</f>
        <v/>
      </c>
      <c r="L28" s="187">
        <f t="shared" si="2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5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88" t="s">
        <v>57</v>
      </c>
      <c r="D31" s="189"/>
      <c r="E31" s="189"/>
      <c r="F31" s="189"/>
      <c r="G31" s="189"/>
      <c r="H31" s="189"/>
      <c r="I31" s="189"/>
      <c r="J31" s="189"/>
      <c r="K31" s="189"/>
      <c r="L31" s="190">
        <f>+J29+K30</f>
        <v>0</v>
      </c>
      <c r="M31" s="190">
        <f>SUM(M11:M28)</f>
        <v>0</v>
      </c>
    </row>
    <row r="32" spans="1:17" ht="15" customHeight="1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P32" s="181"/>
      <c r="Q32" s="191"/>
    </row>
    <row r="33" spans="1:16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  <c r="P33" s="181"/>
    </row>
    <row r="34" spans="1:16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  <c r="P34" s="181"/>
    </row>
    <row r="35" spans="1:16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  <c r="P35" s="181"/>
    </row>
    <row r="36" spans="1:16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  <c r="P36" s="181"/>
    </row>
    <row r="37" spans="1:16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81"/>
    </row>
    <row r="38" spans="1:16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  <c r="P38" s="181"/>
    </row>
    <row r="39" spans="1:16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  <c r="P39" s="181"/>
    </row>
    <row r="40" spans="1:16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  <c r="P40" s="181"/>
    </row>
    <row r="41" spans="1:16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  <c r="P41" s="181"/>
    </row>
    <row r="42" spans="1:16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  <c r="P42" s="181"/>
    </row>
    <row r="43" spans="1:16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  <c r="P43" s="181"/>
    </row>
    <row r="44" spans="1:16" x14ac:dyDescent="0.25">
      <c r="A44" s="181"/>
      <c r="B44" s="155"/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  <c r="P44" s="181"/>
    </row>
    <row r="45" spans="1:16" s="181" customFormat="1" x14ac:dyDescent="0.25">
      <c r="B45" s="155"/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1:16" s="181" customFormat="1" x14ac:dyDescent="0.25">
      <c r="B46" s="155"/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1:16" s="181" customFormat="1" x14ac:dyDescent="0.25">
      <c r="B47" s="155"/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1:16" s="181" customFormat="1" ht="7.5" customHeight="1" x14ac:dyDescent="0.25">
      <c r="B48" s="155"/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1:16" s="181" customFormat="1" ht="15" customHeight="1" x14ac:dyDescent="0.25">
      <c r="B49" s="155"/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1:16" s="181" customFormat="1" ht="15" customHeight="1" x14ac:dyDescent="0.25">
      <c r="B50" s="155"/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1:16" s="181" customFormat="1" x14ac:dyDescent="0.25">
      <c r="B51" s="155"/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1:16" s="181" customFormat="1" ht="15" customHeight="1" x14ac:dyDescent="0.25">
      <c r="B52" s="155"/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1:16" s="181" customFormat="1" ht="15.75" customHeight="1" x14ac:dyDescent="0.25">
      <c r="B53" s="155"/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1:16" s="181" customFormat="1" x14ac:dyDescent="0.25">
      <c r="B54" s="155"/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1:16" s="181" customFormat="1" ht="15" customHeight="1" x14ac:dyDescent="0.25">
      <c r="B55" s="155"/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1:16" s="181" customFormat="1" x14ac:dyDescent="0.25">
      <c r="B56" s="155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1:16" s="181" customFormat="1" ht="15" customHeight="1" x14ac:dyDescent="0.25">
      <c r="B57" s="155"/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1:16" s="181" customFormat="1" ht="15" customHeight="1" x14ac:dyDescent="0.25">
      <c r="B58" s="155"/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1:16" s="181" customFormat="1" x14ac:dyDescent="0.25">
      <c r="B59" s="155"/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1:16" s="181" customFormat="1" ht="15.75" customHeight="1" x14ac:dyDescent="0.25">
      <c r="B60" s="155"/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1:16" x14ac:dyDescent="0.25">
      <c r="A61" s="181"/>
      <c r="B61" s="155"/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  <c r="P61" s="181"/>
    </row>
    <row r="62" spans="1:16" x14ac:dyDescent="0.25">
      <c r="A62" s="181"/>
      <c r="B62" s="155"/>
      <c r="P62" s="181"/>
    </row>
    <row r="63" spans="1:16" x14ac:dyDescent="0.25">
      <c r="P63" s="181"/>
    </row>
    <row r="64" spans="1:16" x14ac:dyDescent="0.25">
      <c r="P64" s="181"/>
    </row>
    <row r="65" spans="3:16" x14ac:dyDescent="0.25"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</row>
    <row r="66" spans="3:16" x14ac:dyDescent="0.25"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</row>
    <row r="67" spans="3:16" x14ac:dyDescent="0.25"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</row>
    <row r="68" spans="3:16" x14ac:dyDescent="0.25"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</row>
    <row r="69" spans="3:16" x14ac:dyDescent="0.25"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</row>
  </sheetData>
  <sheetProtection algorithmName="SHA-512" hashValue="zDDQ0l8Jmo6EHMlHLlH0sgpHwPA9Lc0o//i53+l+J2abB5/lsDfZs+Jfpn9cAJJR6Wq8jZJtRxRR0OZGqIFe4A==" saltValue="rkeZqd5RGKL2hel61prk1g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">
    <cfRule type="cellIs" dxfId="122" priority="27" operator="equal">
      <formula>0</formula>
    </cfRule>
  </conditionalFormatting>
  <conditionalFormatting sqref="D29:J30 D31:E31">
    <cfRule type="cellIs" dxfId="121" priority="26" operator="equal">
      <formula>0</formula>
    </cfRule>
  </conditionalFormatting>
  <conditionalFormatting sqref="K30 L31">
    <cfRule type="cellIs" dxfId="120" priority="25" operator="equal">
      <formula>0</formula>
    </cfRule>
  </conditionalFormatting>
  <conditionalFormatting sqref="K30 L31">
    <cfRule type="cellIs" dxfId="119" priority="24" operator="equal">
      <formula>0</formula>
    </cfRule>
  </conditionalFormatting>
  <conditionalFormatting sqref="M29">
    <cfRule type="cellIs" dxfId="118" priority="23" operator="equal">
      <formula>0</formula>
    </cfRule>
  </conditionalFormatting>
  <conditionalFormatting sqref="M29">
    <cfRule type="cellIs" dxfId="117" priority="22" operator="equal">
      <formula>0</formula>
    </cfRule>
  </conditionalFormatting>
  <conditionalFormatting sqref="M31">
    <cfRule type="cellIs" dxfId="116" priority="21" operator="equal">
      <formula>0</formula>
    </cfRule>
  </conditionalFormatting>
  <conditionalFormatting sqref="M31">
    <cfRule type="cellIs" dxfId="115" priority="20" operator="equal">
      <formula>0</formula>
    </cfRule>
  </conditionalFormatting>
  <conditionalFormatting sqref="F31:K31">
    <cfRule type="cellIs" dxfId="114" priority="19" operator="equal">
      <formula>0</formula>
    </cfRule>
  </conditionalFormatting>
  <conditionalFormatting sqref="J11:J28">
    <cfRule type="cellIs" dxfId="113" priority="18" operator="equal">
      <formula>0</formula>
    </cfRule>
  </conditionalFormatting>
  <conditionalFormatting sqref="K11:L28">
    <cfRule type="cellIs" dxfId="112" priority="17" operator="equal">
      <formula>0</formula>
    </cfRule>
  </conditionalFormatting>
  <conditionalFormatting sqref="J11:L28">
    <cfRule type="cellIs" dxfId="111" priority="16" operator="equal">
      <formula>0</formula>
    </cfRule>
  </conditionalFormatting>
  <conditionalFormatting sqref="I11">
    <cfRule type="cellIs" dxfId="110" priority="9" operator="equal">
      <formula>0</formula>
    </cfRule>
  </conditionalFormatting>
  <conditionalFormatting sqref="I11">
    <cfRule type="cellIs" dxfId="109" priority="8" operator="equal">
      <formula>0</formula>
    </cfRule>
  </conditionalFormatting>
  <conditionalFormatting sqref="H12:H28">
    <cfRule type="cellIs" dxfId="108" priority="15" operator="equal">
      <formula>0</formula>
    </cfRule>
  </conditionalFormatting>
  <conditionalFormatting sqref="H12:H28">
    <cfRule type="cellIs" dxfId="107" priority="14" operator="equal">
      <formula>0</formula>
    </cfRule>
  </conditionalFormatting>
  <conditionalFormatting sqref="H11:H28">
    <cfRule type="cellIs" dxfId="106" priority="11" operator="equal">
      <formula>0</formula>
    </cfRule>
  </conditionalFormatting>
  <conditionalFormatting sqref="H11:H28">
    <cfRule type="cellIs" dxfId="105" priority="10" operator="equal">
      <formula>0</formula>
    </cfRule>
  </conditionalFormatting>
  <conditionalFormatting sqref="I12:I28">
    <cfRule type="cellIs" dxfId="104" priority="13" operator="equal">
      <formula>0</formula>
    </cfRule>
  </conditionalFormatting>
  <conditionalFormatting sqref="I12:I28">
    <cfRule type="cellIs" dxfId="103" priority="12" operator="equal">
      <formula>0</formula>
    </cfRule>
  </conditionalFormatting>
  <conditionalFormatting sqref="C11:C28">
    <cfRule type="expression" dxfId="102" priority="7">
      <formula>AND($L$5&gt;10000,$A11="Ferien")</formula>
    </cfRule>
  </conditionalFormatting>
  <conditionalFormatting sqref="D11:N11 D19:N28 H12:N17 H18:L18 N18">
    <cfRule type="expression" dxfId="101" priority="6" stopIfTrue="1">
      <formula>AND($L$5&gt;10000,$A11="Ferien")</formula>
    </cfRule>
  </conditionalFormatting>
  <conditionalFormatting sqref="D11:M11 D19:M28 H12:M17 H18:L18">
    <cfRule type="expression" dxfId="100" priority="5" stopIfTrue="1">
      <formula>AND($L$5&gt;10000,$A11="Ferien")</formula>
    </cfRule>
  </conditionalFormatting>
  <conditionalFormatting sqref="D12:G18">
    <cfRule type="expression" dxfId="99" priority="4" stopIfTrue="1">
      <formula>AND($L$5&gt;10000,$A12="Ferien")</formula>
    </cfRule>
  </conditionalFormatting>
  <conditionalFormatting sqref="D12:G18">
    <cfRule type="expression" dxfId="98" priority="3" stopIfTrue="1">
      <formula>AND($L$5&gt;10000,$A12="Ferien")</formula>
    </cfRule>
  </conditionalFormatting>
  <conditionalFormatting sqref="M18">
    <cfRule type="expression" dxfId="97" priority="2" stopIfTrue="1">
      <formula>AND($L$5&gt;10000,$A18="Ferien")</formula>
    </cfRule>
  </conditionalFormatting>
  <conditionalFormatting sqref="M18">
    <cfRule type="expression" dxfId="96" priority="1" stopIfTrue="1">
      <formula>AND($L$5&gt;10000,$A18="Ferien")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8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5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9"/>
  <dimension ref="A1:T62"/>
  <sheetViews>
    <sheetView view="pageLayout" topLeftCell="C1" zoomScaleNormal="70" workbookViewId="0">
      <selection activeCell="O27" sqref="O27"/>
    </sheetView>
  </sheetViews>
  <sheetFormatPr baseColWidth="10" defaultColWidth="11.42578125" defaultRowHeight="15" x14ac:dyDescent="0.25"/>
  <cols>
    <col min="1" max="1" width="6" style="149" hidden="1" customWidth="1"/>
    <col min="2" max="2" width="29.85546875" style="149" hidden="1" customWidth="1"/>
    <col min="3" max="3" width="11.42578125" style="149"/>
    <col min="4" max="7" width="8.140625" style="149" customWidth="1"/>
    <col min="8" max="9" width="9.85546875" style="149" hidden="1" customWidth="1"/>
    <col min="10" max="10" width="7.5703125" style="149" customWidth="1"/>
    <col min="11" max="12" width="8.42578125" style="149" customWidth="1"/>
    <col min="13" max="13" width="13.140625" style="149" customWidth="1"/>
    <col min="14" max="14" width="9" style="149" customWidth="1"/>
    <col min="15" max="17" width="11.42578125" style="149"/>
    <col min="18" max="18" width="11.5703125" style="149" customWidth="1"/>
    <col min="19" max="19" width="11.42578125" style="149"/>
    <col min="20" max="20" width="2.85546875" style="149" bestFit="1" customWidth="1"/>
    <col min="21" max="21" width="7" style="149" customWidth="1"/>
    <col min="22" max="16384" width="11.42578125" style="14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54"/>
      <c r="P1" s="154"/>
      <c r="Q1" s="154"/>
      <c r="R1" s="154"/>
      <c r="S1" s="154"/>
      <c r="T1" s="154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137"/>
      <c r="Q2" s="137"/>
      <c r="R2" s="137"/>
      <c r="S2" s="137"/>
      <c r="T2" s="137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+Zusammenfassung!$C$44</f>
        <v>0</v>
      </c>
      <c r="E5" s="292"/>
      <c r="F5" s="292"/>
      <c r="G5" s="292"/>
      <c r="H5" s="292"/>
      <c r="I5" s="292"/>
      <c r="J5" s="292"/>
      <c r="K5" s="292"/>
      <c r="L5" s="304">
        <f>+Zusammenfassung!$B$44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+Zusammenfassung!$D$44&amp;"; "&amp;+Zusammenfassung!$E$44&amp;" "&amp;+Zusammenfassung!$F$44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IF(+Zusammenfassung!$Q$44="Schule eintragen",0,+Zusammenfassung!$Q$44)</f>
        <v>0</v>
      </c>
    </row>
    <row r="7" spans="1:20" ht="23.45" customHeight="1" thickBot="1" x14ac:dyDescent="0.3">
      <c r="B7" s="150"/>
      <c r="C7" s="57" t="s">
        <v>49</v>
      </c>
      <c r="D7" s="293">
        <f>+Zusammenfassung!$G$44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Daten'!$C$6:$G$13,4,FALSE)))</f>
        <v>0</v>
      </c>
    </row>
    <row r="8" spans="1:20" s="155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297" t="s">
        <v>38</v>
      </c>
      <c r="E9" s="297"/>
      <c r="F9" s="297"/>
      <c r="G9" s="297"/>
      <c r="H9" s="298" t="s">
        <v>39</v>
      </c>
      <c r="I9" s="299"/>
      <c r="J9" s="300" t="s">
        <v>37</v>
      </c>
      <c r="K9" s="301"/>
      <c r="L9" s="301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57" t="s">
        <v>5</v>
      </c>
      <c r="E10" s="157" t="s">
        <v>12</v>
      </c>
      <c r="F10" s="157" t="s">
        <v>5</v>
      </c>
      <c r="G10" s="157" t="s">
        <v>12</v>
      </c>
      <c r="H10" s="158" t="s">
        <v>11</v>
      </c>
      <c r="I10" s="159" t="s">
        <v>10</v>
      </c>
      <c r="J10" s="160" t="s">
        <v>11</v>
      </c>
      <c r="K10" s="157" t="s">
        <v>10</v>
      </c>
      <c r="L10" s="302"/>
      <c r="M10" s="312"/>
      <c r="N10" s="313"/>
    </row>
    <row r="11" spans="1:20" x14ac:dyDescent="0.25">
      <c r="A11" s="14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2" t="e">
        <f>+IF($N$6=0,0,ROUNDDOWN(D11/$N$6,0)*$N$6+ROUNDDOWN(E11/$N$6,0)*$N$6)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64">
        <f>IFERROR((H11/$N$6),0)</f>
        <v>0</v>
      </c>
      <c r="K11" s="165" t="str">
        <f>IF(+I11/'allg. Daten'!$D$21=0,"",+I11/'allg. Daten'!$D$21)</f>
        <v/>
      </c>
      <c r="L11" s="166">
        <f>+IFERROR(J11+K11,MAX(J11,K11))</f>
        <v>0</v>
      </c>
      <c r="M11" s="135"/>
      <c r="N11" s="167" t="s">
        <v>3</v>
      </c>
    </row>
    <row r="12" spans="1:20" x14ac:dyDescent="0.25">
      <c r="A12" s="14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2" t="e">
        <f>+IF($N$6=0,0,ROUNDDOWN(D12/$N$6,0)*$N$6+ROUNDDOWN(E12/$N$6,0)*$N$6)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64">
        <f t="shared" ref="J12:J28" si="0">IFERROR((H12/$N$6),0)</f>
        <v>0</v>
      </c>
      <c r="K12" s="165" t="str">
        <f>IF(+I12/'allg. Daten'!$D$21=0,"",+I12/'allg. Daten'!$D$21)</f>
        <v/>
      </c>
      <c r="L12" s="166">
        <f t="shared" ref="L12:L28" si="1">+IFERROR(J12+K12,MAX(J12,K12))</f>
        <v>0</v>
      </c>
      <c r="M12" s="135"/>
      <c r="N12" s="167" t="s">
        <v>3</v>
      </c>
    </row>
    <row r="13" spans="1:20" x14ac:dyDescent="0.25">
      <c r="A13" s="14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2" t="e">
        <f t="shared" ref="H13:H28" si="2">+IF($N$6=0,0,ROUNDDOWN(D13/$N$6,0)*$N$6+ROUNDDOWN(E13/$N$6,0)*$N$6)</f>
        <v>#DIV/0!</v>
      </c>
      <c r="I13" s="163">
        <f>+ROUNDDOWN(F13/'allg. Daten'!$D$21,0)*'allg. Daten'!$D$21+ROUNDDOWN(G13/'allg. Daten'!$D$22,0)*'allg. Daten'!$D$22</f>
        <v>0</v>
      </c>
      <c r="J13" s="164">
        <f t="shared" si="0"/>
        <v>0</v>
      </c>
      <c r="K13" s="165" t="str">
        <f>IF(+I13/'allg. Daten'!$D$21=0,"",+I13/'allg. Daten'!$D$21)</f>
        <v/>
      </c>
      <c r="L13" s="166">
        <f t="shared" si="1"/>
        <v>0</v>
      </c>
      <c r="M13" s="135"/>
      <c r="N13" s="167" t="s">
        <v>3</v>
      </c>
    </row>
    <row r="14" spans="1:20" x14ac:dyDescent="0.25">
      <c r="A14" s="14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2" t="e">
        <f t="shared" si="2"/>
        <v>#DIV/0!</v>
      </c>
      <c r="I14" s="163">
        <f>+ROUNDDOWN(F14/'allg. Daten'!$D$21,0)*'allg. Daten'!$D$21+ROUNDDOWN(G14/'allg. Daten'!$D$22,0)*'allg. Daten'!$D$22</f>
        <v>0</v>
      </c>
      <c r="J14" s="164">
        <f t="shared" si="0"/>
        <v>0</v>
      </c>
      <c r="K14" s="165" t="str">
        <f>IF(+I14/'allg. Daten'!$D$21=0,"",+I14/'allg. Daten'!$D$21)</f>
        <v/>
      </c>
      <c r="L14" s="166">
        <f t="shared" si="1"/>
        <v>0</v>
      </c>
      <c r="M14" s="135"/>
      <c r="N14" s="167" t="s">
        <v>3</v>
      </c>
    </row>
    <row r="15" spans="1:20" x14ac:dyDescent="0.25">
      <c r="A15" s="14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2" t="e">
        <f t="shared" si="2"/>
        <v>#DIV/0!</v>
      </c>
      <c r="I15" s="163">
        <f>+ROUNDDOWN(F15/'allg. Daten'!$D$21,0)*'allg. Daten'!$D$21+ROUNDDOWN(G15/'allg. Daten'!$D$22,0)*'allg. Daten'!$D$22</f>
        <v>0</v>
      </c>
      <c r="J15" s="164">
        <f t="shared" si="0"/>
        <v>0</v>
      </c>
      <c r="K15" s="165" t="str">
        <f>IF(+I15/'allg. Daten'!$D$21=0,"",+I15/'allg. Daten'!$D$21)</f>
        <v/>
      </c>
      <c r="L15" s="166">
        <f t="shared" si="1"/>
        <v>0</v>
      </c>
      <c r="M15" s="135"/>
      <c r="N15" s="167" t="s">
        <v>3</v>
      </c>
    </row>
    <row r="16" spans="1:20" x14ac:dyDescent="0.25">
      <c r="A16" s="14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2" t="e">
        <f t="shared" si="2"/>
        <v>#DIV/0!</v>
      </c>
      <c r="I16" s="163">
        <f>+ROUNDDOWN(F16/'allg. Daten'!$D$21,0)*'allg. Daten'!$D$21+ROUNDDOWN(G16/'allg. Daten'!$D$22,0)*'allg. Daten'!$D$22</f>
        <v>0</v>
      </c>
      <c r="J16" s="164">
        <f t="shared" si="0"/>
        <v>0</v>
      </c>
      <c r="K16" s="165" t="str">
        <f>IF(+I16/'allg. Daten'!$D$21=0,"",+I16/'allg. Daten'!$D$21)</f>
        <v/>
      </c>
      <c r="L16" s="166">
        <f t="shared" si="1"/>
        <v>0</v>
      </c>
      <c r="M16" s="135"/>
      <c r="N16" s="167" t="s">
        <v>3</v>
      </c>
    </row>
    <row r="17" spans="1:17" x14ac:dyDescent="0.25">
      <c r="A17" s="14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2" t="e">
        <f t="shared" si="2"/>
        <v>#DIV/0!</v>
      </c>
      <c r="I17" s="163">
        <f>+ROUNDDOWN(F17/'allg. Daten'!$D$21,0)*'allg. Daten'!$D$21+ROUNDDOWN(G17/'allg. Daten'!$D$22,0)*'allg. Daten'!$D$22</f>
        <v>0</v>
      </c>
      <c r="J17" s="164">
        <f t="shared" si="0"/>
        <v>0</v>
      </c>
      <c r="K17" s="165" t="str">
        <f>IF(+I17/'allg. Daten'!$D$21=0,"",+I17/'allg. Daten'!$D$21)</f>
        <v/>
      </c>
      <c r="L17" s="166">
        <f t="shared" si="1"/>
        <v>0</v>
      </c>
      <c r="M17" s="135"/>
      <c r="N17" s="167" t="s">
        <v>3</v>
      </c>
    </row>
    <row r="18" spans="1:17" x14ac:dyDescent="0.25">
      <c r="A18" s="14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2" t="e">
        <f t="shared" si="2"/>
        <v>#DIV/0!</v>
      </c>
      <c r="I18" s="163">
        <f>+ROUNDDOWN(F18/'allg. Daten'!$D$21,0)*'allg. Daten'!$D$21+ROUNDDOWN(G18/'allg. Daten'!$D$22,0)*'allg. Daten'!$D$22</f>
        <v>0</v>
      </c>
      <c r="J18" s="164">
        <f t="shared" si="0"/>
        <v>0</v>
      </c>
      <c r="K18" s="165" t="str">
        <f>IF(+I18/'allg. Daten'!$D$21=0,"",+I18/'allg. Daten'!$D$21)</f>
        <v/>
      </c>
      <c r="L18" s="166">
        <f t="shared" si="1"/>
        <v>0</v>
      </c>
      <c r="M18" s="135"/>
      <c r="N18" s="167" t="s">
        <v>3</v>
      </c>
    </row>
    <row r="19" spans="1:17" x14ac:dyDescent="0.25">
      <c r="A19" s="14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2" t="e">
        <f t="shared" si="2"/>
        <v>#DIV/0!</v>
      </c>
      <c r="I19" s="163">
        <f>+ROUNDDOWN(F19/'allg. Daten'!$D$21,0)*'allg. Daten'!$D$21+ROUNDDOWN(G19/'allg. Daten'!$D$22,0)*'allg. Daten'!$D$22</f>
        <v>0</v>
      </c>
      <c r="J19" s="164">
        <f t="shared" si="0"/>
        <v>0</v>
      </c>
      <c r="K19" s="165" t="str">
        <f>IF(+I19/'allg. Daten'!$D$21=0,"",+I19/'allg. Daten'!$D$21)</f>
        <v/>
      </c>
      <c r="L19" s="166">
        <f t="shared" si="1"/>
        <v>0</v>
      </c>
      <c r="M19" s="135"/>
      <c r="N19" s="167" t="s">
        <v>3</v>
      </c>
    </row>
    <row r="20" spans="1:17" x14ac:dyDescent="0.25">
      <c r="A20" s="14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2" t="e">
        <f t="shared" si="2"/>
        <v>#DIV/0!</v>
      </c>
      <c r="I20" s="163">
        <f>+ROUNDDOWN(F20/'allg. Daten'!$D$21,0)*'allg. Daten'!$D$21+ROUNDDOWN(G20/'allg. Daten'!$D$22,0)*'allg. Daten'!$D$22</f>
        <v>0</v>
      </c>
      <c r="J20" s="164">
        <f t="shared" si="0"/>
        <v>0</v>
      </c>
      <c r="K20" s="165" t="str">
        <f>IF(+I20/'allg. Daten'!$D$21=0,"",+I20/'allg. Daten'!$D$21)</f>
        <v/>
      </c>
      <c r="L20" s="166">
        <f t="shared" si="1"/>
        <v>0</v>
      </c>
      <c r="M20" s="135"/>
      <c r="N20" s="167" t="s">
        <v>3</v>
      </c>
    </row>
    <row r="21" spans="1:17" x14ac:dyDescent="0.25">
      <c r="A21" s="14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2" t="e">
        <f t="shared" si="2"/>
        <v>#DIV/0!</v>
      </c>
      <c r="I21" s="163">
        <f>+ROUNDDOWN(F21/'allg. Daten'!$D$21,0)*'allg. Daten'!$D$21+ROUNDDOWN(G21/'allg. Daten'!$D$22,0)*'allg. Daten'!$D$22</f>
        <v>0</v>
      </c>
      <c r="J21" s="164">
        <f t="shared" si="0"/>
        <v>0</v>
      </c>
      <c r="K21" s="165" t="str">
        <f>IF(+I21/'allg. Daten'!$D$21=0,"",+I21/'allg. Daten'!$D$21)</f>
        <v/>
      </c>
      <c r="L21" s="166">
        <f t="shared" si="1"/>
        <v>0</v>
      </c>
      <c r="M21" s="135"/>
      <c r="N21" s="167" t="s">
        <v>3</v>
      </c>
    </row>
    <row r="22" spans="1:17" x14ac:dyDescent="0.25">
      <c r="A22" s="14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2" t="e">
        <f t="shared" si="2"/>
        <v>#DIV/0!</v>
      </c>
      <c r="I22" s="163">
        <f>+ROUNDDOWN(F22/'allg. Daten'!$D$21,0)*'allg. Daten'!$D$21+ROUNDDOWN(G22/'allg. Daten'!$D$22,0)*'allg. Daten'!$D$22</f>
        <v>0</v>
      </c>
      <c r="J22" s="164">
        <f t="shared" si="0"/>
        <v>0</v>
      </c>
      <c r="K22" s="165" t="str">
        <f>IF(+I22/'allg. Daten'!$D$21=0,"",+I22/'allg. Daten'!$D$21)</f>
        <v/>
      </c>
      <c r="L22" s="166">
        <f t="shared" si="1"/>
        <v>0</v>
      </c>
      <c r="M22" s="135"/>
      <c r="N22" s="167" t="s">
        <v>3</v>
      </c>
    </row>
    <row r="23" spans="1:17" x14ac:dyDescent="0.25">
      <c r="A23" s="14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2" t="e">
        <f t="shared" si="2"/>
        <v>#DIV/0!</v>
      </c>
      <c r="I23" s="163">
        <f>+ROUNDDOWN(F23/'allg. Daten'!$D$21,0)*'allg. Daten'!$D$21+ROUNDDOWN(G23/'allg. Daten'!$D$22,0)*'allg. Daten'!$D$22</f>
        <v>0</v>
      </c>
      <c r="J23" s="164">
        <f t="shared" si="0"/>
        <v>0</v>
      </c>
      <c r="K23" s="165" t="str">
        <f>IF(+I23/'allg. Daten'!$D$21=0,"",+I23/'allg. Daten'!$D$21)</f>
        <v/>
      </c>
      <c r="L23" s="166">
        <f t="shared" si="1"/>
        <v>0</v>
      </c>
      <c r="M23" s="135"/>
      <c r="N23" s="167" t="s">
        <v>3</v>
      </c>
    </row>
    <row r="24" spans="1:17" x14ac:dyDescent="0.25">
      <c r="A24" s="14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2" t="e">
        <f t="shared" si="2"/>
        <v>#DIV/0!</v>
      </c>
      <c r="I24" s="163">
        <f>+ROUNDDOWN(F24/'allg. Daten'!$D$21,0)*'allg. Daten'!$D$21+ROUNDDOWN(G24/'allg. Daten'!$D$22,0)*'allg. Daten'!$D$22</f>
        <v>0</v>
      </c>
      <c r="J24" s="164">
        <f t="shared" si="0"/>
        <v>0</v>
      </c>
      <c r="K24" s="165" t="str">
        <f>IF(+I24/'allg. Daten'!$D$21=0,"",+I24/'allg. Daten'!$D$21)</f>
        <v/>
      </c>
      <c r="L24" s="166">
        <f t="shared" si="1"/>
        <v>0</v>
      </c>
      <c r="M24" s="135"/>
      <c r="N24" s="167" t="s">
        <v>3</v>
      </c>
    </row>
    <row r="25" spans="1:17" x14ac:dyDescent="0.25">
      <c r="A25" s="14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2" t="e">
        <f t="shared" si="2"/>
        <v>#DIV/0!</v>
      </c>
      <c r="I25" s="163">
        <f>+ROUNDDOWN(F25/'allg. Daten'!$D$21,0)*'allg. Daten'!$D$21+ROUNDDOWN(G25/'allg. Daten'!$D$22,0)*'allg. Daten'!$D$22</f>
        <v>0</v>
      </c>
      <c r="J25" s="164">
        <f t="shared" si="0"/>
        <v>0</v>
      </c>
      <c r="K25" s="165" t="str">
        <f>IF(+I25/'allg. Daten'!$D$21=0,"",+I25/'allg. Daten'!$D$21)</f>
        <v/>
      </c>
      <c r="L25" s="166">
        <f t="shared" si="1"/>
        <v>0</v>
      </c>
      <c r="M25" s="135"/>
      <c r="N25" s="167" t="s">
        <v>3</v>
      </c>
    </row>
    <row r="26" spans="1:17" x14ac:dyDescent="0.25">
      <c r="A26" s="14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2" t="e">
        <f t="shared" si="2"/>
        <v>#DIV/0!</v>
      </c>
      <c r="I26" s="163">
        <f>+ROUNDDOWN(F26/'allg. Daten'!$D$21,0)*'allg. Daten'!$D$21+ROUNDDOWN(G26/'allg. Daten'!$D$22,0)*'allg. Daten'!$D$22</f>
        <v>0</v>
      </c>
      <c r="J26" s="164">
        <f t="shared" si="0"/>
        <v>0</v>
      </c>
      <c r="K26" s="165" t="str">
        <f>IF(+I26/'allg. Daten'!$D$21=0,"",+I26/'allg. Daten'!$D$21)</f>
        <v/>
      </c>
      <c r="L26" s="166">
        <f t="shared" si="1"/>
        <v>0</v>
      </c>
      <c r="M26" s="135"/>
      <c r="N26" s="167" t="s">
        <v>3</v>
      </c>
    </row>
    <row r="27" spans="1:17" x14ac:dyDescent="0.25">
      <c r="A27" s="14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2" t="e">
        <f t="shared" si="2"/>
        <v>#DIV/0!</v>
      </c>
      <c r="I27" s="163">
        <f>+ROUNDDOWN(F27/'allg. Daten'!$D$21,0)*'allg. Daten'!$D$21+ROUNDDOWN(G27/'allg. Daten'!$D$22,0)*'allg. Daten'!$D$22</f>
        <v>0</v>
      </c>
      <c r="J27" s="164">
        <f t="shared" si="0"/>
        <v>0</v>
      </c>
      <c r="K27" s="165" t="str">
        <f>IF(+I27/'allg. Daten'!$D$21=0,"",+I27/'allg. Daten'!$D$21)</f>
        <v/>
      </c>
      <c r="L27" s="166">
        <f t="shared" si="1"/>
        <v>0</v>
      </c>
      <c r="M27" s="135"/>
      <c r="N27" s="167" t="s">
        <v>3</v>
      </c>
    </row>
    <row r="28" spans="1:17" ht="15.75" thickBot="1" x14ac:dyDescent="0.3">
      <c r="A28" s="14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2" t="e">
        <f t="shared" si="2"/>
        <v>#DIV/0!</v>
      </c>
      <c r="I28" s="169">
        <f>+ROUNDDOWN(F28/'allg. Daten'!$D$21,0)*'allg. Daten'!$D$21+ROUNDDOWN(G28/'allg. Daten'!$D$22,0)*'allg. Daten'!$D$22</f>
        <v>0</v>
      </c>
      <c r="J28" s="164">
        <f t="shared" si="0"/>
        <v>0</v>
      </c>
      <c r="K28" s="165" t="str">
        <f>IF(+I28/'allg. Daten'!$D$21=0,"",+I28/'allg. Daten'!$D$21)</f>
        <v/>
      </c>
      <c r="L28" s="166">
        <f t="shared" si="1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4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71" t="s">
        <v>57</v>
      </c>
      <c r="D31" s="173"/>
      <c r="E31" s="173"/>
      <c r="F31" s="173"/>
      <c r="G31" s="173"/>
      <c r="H31" s="173"/>
      <c r="I31" s="173"/>
      <c r="J31" s="173"/>
      <c r="K31" s="173"/>
      <c r="L31" s="176">
        <f>+J29+K30</f>
        <v>0</v>
      </c>
      <c r="M31" s="176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Q32" s="178"/>
    </row>
    <row r="33" spans="3:15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</row>
    <row r="34" spans="3:15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</row>
    <row r="35" spans="3:15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</row>
    <row r="36" spans="3:15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</row>
    <row r="37" spans="3:15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</row>
    <row r="38" spans="3:15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</row>
    <row r="39" spans="3:15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</row>
    <row r="40" spans="3:15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</row>
    <row r="41" spans="3:15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</row>
    <row r="42" spans="3:15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</row>
    <row r="43" spans="3:15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</row>
    <row r="44" spans="3:15" s="155" customFormat="1" x14ac:dyDescent="0.25"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</row>
    <row r="45" spans="3:15" s="155" customFormat="1" x14ac:dyDescent="0.25"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3:15" s="155" customFormat="1" x14ac:dyDescent="0.25"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3:15" s="155" customFormat="1" x14ac:dyDescent="0.25"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3:15" s="155" customFormat="1" ht="7.5" customHeight="1" x14ac:dyDescent="0.25"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3:15" s="155" customFormat="1" x14ac:dyDescent="0.25"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3:15" s="155" customFormat="1" x14ac:dyDescent="0.25"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3:15" s="155" customFormat="1" x14ac:dyDescent="0.25"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3:15" s="155" customFormat="1" x14ac:dyDescent="0.25"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3:15" s="155" customFormat="1" ht="15.75" customHeight="1" x14ac:dyDescent="0.25"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3:15" s="155" customFormat="1" x14ac:dyDescent="0.25"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3:15" s="155" customFormat="1" x14ac:dyDescent="0.25"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3:15" s="155" customFormat="1" x14ac:dyDescent="0.25"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3:15" s="155" customFormat="1" x14ac:dyDescent="0.25"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3:15" s="155" customFormat="1" x14ac:dyDescent="0.25"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3:15" s="155" customFormat="1" x14ac:dyDescent="0.25"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3:15" s="155" customFormat="1" ht="15.75" customHeight="1" x14ac:dyDescent="0.25"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3:15" s="155" customFormat="1" x14ac:dyDescent="0.25"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</row>
    <row r="62" spans="3:15" x14ac:dyDescent="0.25"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</row>
  </sheetData>
  <sheetProtection algorithmName="SHA-512" hashValue="TOSAMNlq6Ws2N18WTqawkOlwXMedG/QnejbnxbHacpp+GloB9wT8us+fGTc8FDoN0ex1GguF422QGagNahMslQ==" saltValue="lPjREEzV0bDZjAh99ALmSg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 J11:J28">
    <cfRule type="cellIs" dxfId="95" priority="21" operator="equal">
      <formula>0</formula>
    </cfRule>
  </conditionalFormatting>
  <conditionalFormatting sqref="K11:L28">
    <cfRule type="cellIs" dxfId="94" priority="20" operator="equal">
      <formula>0</formula>
    </cfRule>
  </conditionalFormatting>
  <conditionalFormatting sqref="D29:J30 D31:E31 J11:L28">
    <cfRule type="cellIs" dxfId="93" priority="19" operator="equal">
      <formula>0</formula>
    </cfRule>
  </conditionalFormatting>
  <conditionalFormatting sqref="I11">
    <cfRule type="cellIs" dxfId="92" priority="12" operator="equal">
      <formula>0</formula>
    </cfRule>
  </conditionalFormatting>
  <conditionalFormatting sqref="I11">
    <cfRule type="cellIs" dxfId="91" priority="11" operator="equal">
      <formula>0</formula>
    </cfRule>
  </conditionalFormatting>
  <conditionalFormatting sqref="H12:H28">
    <cfRule type="cellIs" dxfId="90" priority="18" operator="equal">
      <formula>0</formula>
    </cfRule>
  </conditionalFormatting>
  <conditionalFormatting sqref="H12:H28">
    <cfRule type="cellIs" dxfId="89" priority="17" operator="equal">
      <formula>0</formula>
    </cfRule>
  </conditionalFormatting>
  <conditionalFormatting sqref="H11:H28">
    <cfRule type="cellIs" dxfId="88" priority="14" operator="equal">
      <formula>0</formula>
    </cfRule>
  </conditionalFormatting>
  <conditionalFormatting sqref="H11:H28">
    <cfRule type="cellIs" dxfId="87" priority="13" operator="equal">
      <formula>0</formula>
    </cfRule>
  </conditionalFormatting>
  <conditionalFormatting sqref="I12:I28">
    <cfRule type="cellIs" dxfId="86" priority="16" operator="equal">
      <formula>0</formula>
    </cfRule>
  </conditionalFormatting>
  <conditionalFormatting sqref="I12:I28">
    <cfRule type="cellIs" dxfId="85" priority="15" operator="equal">
      <formula>0</formula>
    </cfRule>
  </conditionalFormatting>
  <conditionalFormatting sqref="K30 L31">
    <cfRule type="cellIs" dxfId="84" priority="10" operator="equal">
      <formula>0</formula>
    </cfRule>
  </conditionalFormatting>
  <conditionalFormatting sqref="K30 L31">
    <cfRule type="cellIs" dxfId="83" priority="9" operator="equal">
      <formula>0</formula>
    </cfRule>
  </conditionalFormatting>
  <conditionalFormatting sqref="M29">
    <cfRule type="cellIs" dxfId="82" priority="8" operator="equal">
      <formula>0</formula>
    </cfRule>
  </conditionalFormatting>
  <conditionalFormatting sqref="M29">
    <cfRule type="cellIs" dxfId="81" priority="7" operator="equal">
      <formula>0</formula>
    </cfRule>
  </conditionalFormatting>
  <conditionalFormatting sqref="M31">
    <cfRule type="cellIs" dxfId="80" priority="6" operator="equal">
      <formula>0</formula>
    </cfRule>
  </conditionalFormatting>
  <conditionalFormatting sqref="M31">
    <cfRule type="cellIs" dxfId="79" priority="5" operator="equal">
      <formula>0</formula>
    </cfRule>
  </conditionalFormatting>
  <conditionalFormatting sqref="C11:C28">
    <cfRule type="expression" dxfId="78" priority="4">
      <formula>AND($L$5&gt;10000,$A11="Ferien")</formula>
    </cfRule>
  </conditionalFormatting>
  <conditionalFormatting sqref="F31:K31">
    <cfRule type="cellIs" dxfId="77" priority="3" operator="equal">
      <formula>0</formula>
    </cfRule>
  </conditionalFormatting>
  <conditionalFormatting sqref="D11:N28">
    <cfRule type="expression" dxfId="76" priority="2" stopIfTrue="1">
      <formula>AND($L$5&gt;10000,$A11="Ferien")</formula>
    </cfRule>
  </conditionalFormatting>
  <conditionalFormatting sqref="D11:M28">
    <cfRule type="expression" dxfId="75" priority="1" stopIfTrue="1">
      <formula>AND($L$5&gt;10000,$A11="Ferien")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2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0"/>
  <dimension ref="A1:T69"/>
  <sheetViews>
    <sheetView view="pageLayout" topLeftCell="C25" zoomScaleNormal="100" workbookViewId="0">
      <selection activeCell="O27" sqref="O27"/>
    </sheetView>
  </sheetViews>
  <sheetFormatPr baseColWidth="10" defaultColWidth="10.85546875" defaultRowHeight="15" x14ac:dyDescent="0.25"/>
  <cols>
    <col min="1" max="1" width="6" style="179" hidden="1" customWidth="1"/>
    <col min="2" max="2" width="29.85546875" style="149" hidden="1" customWidth="1"/>
    <col min="3" max="3" width="10.85546875" style="179"/>
    <col min="4" max="7" width="8.140625" style="179" customWidth="1"/>
    <col min="8" max="9" width="9.85546875" style="179" hidden="1" customWidth="1"/>
    <col min="10" max="10" width="7.5703125" style="179" customWidth="1"/>
    <col min="11" max="12" width="8.42578125" style="179" customWidth="1"/>
    <col min="13" max="13" width="13.140625" style="179" customWidth="1"/>
    <col min="14" max="14" width="9" style="179" customWidth="1"/>
    <col min="15" max="17" width="10.85546875" style="179"/>
    <col min="18" max="18" width="11.5703125" style="179" customWidth="1"/>
    <col min="19" max="19" width="10.85546875" style="179"/>
    <col min="20" max="20" width="2.85546875" style="179" bestFit="1" customWidth="1"/>
    <col min="21" max="21" width="7" style="179" customWidth="1"/>
    <col min="22" max="16384" width="10.85546875" style="17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80"/>
      <c r="P1" s="180"/>
      <c r="Q1" s="180"/>
      <c r="R1" s="180"/>
      <c r="S1" s="180"/>
      <c r="T1" s="180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2"/>
      <c r="Q2" s="2"/>
      <c r="R2" s="2"/>
      <c r="S2" s="2"/>
      <c r="T2" s="2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+Zusammenfassung!$C$45</f>
        <v>0</v>
      </c>
      <c r="E5" s="292"/>
      <c r="F5" s="292"/>
      <c r="G5" s="292"/>
      <c r="H5" s="292"/>
      <c r="I5" s="292"/>
      <c r="J5" s="292"/>
      <c r="K5" s="292"/>
      <c r="L5" s="304">
        <f>+Zusammenfassung!$B$45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+Zusammenfassung!$D$45&amp;"; "&amp;+Zusammenfassung!$E$45&amp;" "&amp;+Zusammenfassung!$F$45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IF(+Zusammenfassung!$Q$45="Schule eintragen",0,+Zusammenfassung!$Q$45)</f>
        <v>0</v>
      </c>
    </row>
    <row r="7" spans="1:20" ht="23.45" customHeight="1" thickBot="1" x14ac:dyDescent="0.3">
      <c r="B7" s="150"/>
      <c r="C7" s="57" t="s">
        <v>49</v>
      </c>
      <c r="D7" s="293">
        <f>+Zusammenfassung!$G$45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Daten'!C6:G13,4,FALSE)))</f>
        <v>0</v>
      </c>
    </row>
    <row r="8" spans="1:20" s="181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314" t="s">
        <v>38</v>
      </c>
      <c r="E9" s="314"/>
      <c r="F9" s="314"/>
      <c r="G9" s="314"/>
      <c r="H9" s="298" t="s">
        <v>39</v>
      </c>
      <c r="I9" s="299"/>
      <c r="J9" s="315" t="s">
        <v>37</v>
      </c>
      <c r="K9" s="316"/>
      <c r="L9" s="316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82" t="s">
        <v>5</v>
      </c>
      <c r="E10" s="182" t="s">
        <v>12</v>
      </c>
      <c r="F10" s="182" t="s">
        <v>5</v>
      </c>
      <c r="G10" s="182" t="s">
        <v>12</v>
      </c>
      <c r="H10" s="158" t="s">
        <v>11</v>
      </c>
      <c r="I10" s="159" t="s">
        <v>10</v>
      </c>
      <c r="J10" s="183" t="s">
        <v>11</v>
      </c>
      <c r="K10" s="184" t="s">
        <v>10</v>
      </c>
      <c r="L10" s="317"/>
      <c r="M10" s="312"/>
      <c r="N10" s="313"/>
    </row>
    <row r="11" spans="1:20" x14ac:dyDescent="0.25">
      <c r="A11" s="17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3" t="e">
        <f>IF($N$6=0,0,+ROUNDDOWN(D11/$N$6,0)*$N$6+ROUNDDOWN(E11/$N$6,0)*$N$6)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85">
        <f>IFERROR((H11/$N$6),0)</f>
        <v>0</v>
      </c>
      <c r="K11" s="186" t="str">
        <f>IF(+I11/'allg. Daten'!$D$21=0,"",+I11/'allg. Daten'!$D$21)</f>
        <v/>
      </c>
      <c r="L11" s="187">
        <f>+IFERROR(J11+K11,MAX(J11,K11))</f>
        <v>0</v>
      </c>
      <c r="M11" s="135"/>
      <c r="N11" s="167" t="s">
        <v>3</v>
      </c>
    </row>
    <row r="12" spans="1:20" x14ac:dyDescent="0.25">
      <c r="A12" s="17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3" t="e">
        <f t="shared" ref="H12:H28" si="0">IF($N$6=0,0,+ROUNDDOWN(D12/$N$6,0)*$N$6+ROUNDDOWN(E12/$N$6,0)*$N$6)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85">
        <f t="shared" ref="J12:J28" si="1">IFERROR((H12/$N$6),0)</f>
        <v>0</v>
      </c>
      <c r="K12" s="186" t="str">
        <f>IF(+I12/'allg. Daten'!$D$21=0,"",+I12/'allg. Daten'!$D$21)</f>
        <v/>
      </c>
      <c r="L12" s="187">
        <f t="shared" ref="L12:L28" si="2">+IFERROR(J12+K12,MAX(J12,K12))</f>
        <v>0</v>
      </c>
      <c r="M12" s="135"/>
      <c r="N12" s="167" t="s">
        <v>3</v>
      </c>
    </row>
    <row r="13" spans="1:20" x14ac:dyDescent="0.25">
      <c r="A13" s="17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3" t="e">
        <f t="shared" si="0"/>
        <v>#DIV/0!</v>
      </c>
      <c r="I13" s="163">
        <f>+ROUNDDOWN(F13/'allg. Daten'!$D$21,0)*'allg. Daten'!$D$21+ROUNDDOWN(G13/'allg. Daten'!$D$22,0)*'allg. Daten'!$D$22</f>
        <v>0</v>
      </c>
      <c r="J13" s="185">
        <f t="shared" si="1"/>
        <v>0</v>
      </c>
      <c r="K13" s="186" t="str">
        <f>IF(+I13/'allg. Daten'!$D$21=0,"",+I13/'allg. Daten'!$D$21)</f>
        <v/>
      </c>
      <c r="L13" s="187">
        <f t="shared" si="2"/>
        <v>0</v>
      </c>
      <c r="M13" s="135"/>
      <c r="N13" s="167" t="s">
        <v>3</v>
      </c>
    </row>
    <row r="14" spans="1:20" x14ac:dyDescent="0.25">
      <c r="A14" s="17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3" t="e">
        <f t="shared" si="0"/>
        <v>#DIV/0!</v>
      </c>
      <c r="I14" s="163">
        <f>+ROUNDDOWN(F14/'allg. Daten'!$D$21,0)*'allg. Daten'!$D$21+ROUNDDOWN(G14/'allg. Daten'!$D$22,0)*'allg. Daten'!$D$22</f>
        <v>0</v>
      </c>
      <c r="J14" s="185">
        <f t="shared" si="1"/>
        <v>0</v>
      </c>
      <c r="K14" s="186" t="str">
        <f>IF(+I14/'allg. Daten'!$D$21=0,"",+I14/'allg. Daten'!$D$21)</f>
        <v/>
      </c>
      <c r="L14" s="187">
        <f t="shared" si="2"/>
        <v>0</v>
      </c>
      <c r="M14" s="135"/>
      <c r="N14" s="167" t="s">
        <v>3</v>
      </c>
    </row>
    <row r="15" spans="1:20" x14ac:dyDescent="0.25">
      <c r="A15" s="17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3" t="e">
        <f t="shared" si="0"/>
        <v>#DIV/0!</v>
      </c>
      <c r="I15" s="163">
        <f>+ROUNDDOWN(F15/'allg. Daten'!$D$21,0)*'allg. Daten'!$D$21+ROUNDDOWN(G15/'allg. Daten'!$D$22,0)*'allg. Daten'!$D$22</f>
        <v>0</v>
      </c>
      <c r="J15" s="185">
        <f t="shared" si="1"/>
        <v>0</v>
      </c>
      <c r="K15" s="186" t="str">
        <f>IF(+I15/'allg. Daten'!$D$21=0,"",+I15/'allg. Daten'!$D$21)</f>
        <v/>
      </c>
      <c r="L15" s="187">
        <f t="shared" si="2"/>
        <v>0</v>
      </c>
      <c r="M15" s="135"/>
      <c r="N15" s="167" t="s">
        <v>3</v>
      </c>
    </row>
    <row r="16" spans="1:20" x14ac:dyDescent="0.25">
      <c r="A16" s="17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3" t="e">
        <f t="shared" si="0"/>
        <v>#DIV/0!</v>
      </c>
      <c r="I16" s="163">
        <f>+ROUNDDOWN(F16/'allg. Daten'!$D$21,0)*'allg. Daten'!$D$21+ROUNDDOWN(G16/'allg. Daten'!$D$22,0)*'allg. Daten'!$D$22</f>
        <v>0</v>
      </c>
      <c r="J16" s="185">
        <f t="shared" si="1"/>
        <v>0</v>
      </c>
      <c r="K16" s="186" t="str">
        <f>IF(+I16/'allg. Daten'!$D$21=0,"",+I16/'allg. Daten'!$D$21)</f>
        <v/>
      </c>
      <c r="L16" s="187">
        <f t="shared" si="2"/>
        <v>0</v>
      </c>
      <c r="M16" s="135"/>
      <c r="N16" s="167" t="s">
        <v>3</v>
      </c>
    </row>
    <row r="17" spans="1:17" x14ac:dyDescent="0.25">
      <c r="A17" s="17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3" t="e">
        <f t="shared" si="0"/>
        <v>#DIV/0!</v>
      </c>
      <c r="I17" s="163">
        <f>+ROUNDDOWN(F17/'allg. Daten'!$D$21,0)*'allg. Daten'!$D$21+ROUNDDOWN(G17/'allg. Daten'!$D$22,0)*'allg. Daten'!$D$22</f>
        <v>0</v>
      </c>
      <c r="J17" s="185">
        <f t="shared" si="1"/>
        <v>0</v>
      </c>
      <c r="K17" s="186" t="str">
        <f>IF(+I17/'allg. Daten'!$D$21=0,"",+I17/'allg. Daten'!$D$21)</f>
        <v/>
      </c>
      <c r="L17" s="187">
        <f t="shared" si="2"/>
        <v>0</v>
      </c>
      <c r="M17" s="135"/>
      <c r="N17" s="167" t="s">
        <v>3</v>
      </c>
    </row>
    <row r="18" spans="1:17" x14ac:dyDescent="0.25">
      <c r="A18" s="17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3" t="e">
        <f t="shared" si="0"/>
        <v>#DIV/0!</v>
      </c>
      <c r="I18" s="163">
        <f>+ROUNDDOWN(F18/'allg. Daten'!$D$21,0)*'allg. Daten'!$D$21+ROUNDDOWN(G18/'allg. Daten'!$D$22,0)*'allg. Daten'!$D$22</f>
        <v>0</v>
      </c>
      <c r="J18" s="185">
        <f t="shared" si="1"/>
        <v>0</v>
      </c>
      <c r="K18" s="186" t="str">
        <f>IF(+I18/'allg. Daten'!$D$21=0,"",+I18/'allg. Daten'!$D$21)</f>
        <v/>
      </c>
      <c r="L18" s="187">
        <f t="shared" si="2"/>
        <v>0</v>
      </c>
      <c r="M18" s="135"/>
      <c r="N18" s="167" t="s">
        <v>3</v>
      </c>
    </row>
    <row r="19" spans="1:17" x14ac:dyDescent="0.25">
      <c r="A19" s="17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3" t="e">
        <f t="shared" si="0"/>
        <v>#DIV/0!</v>
      </c>
      <c r="I19" s="163">
        <f>+ROUNDDOWN(F19/'allg. Daten'!$D$21,0)*'allg. Daten'!$D$21+ROUNDDOWN(G19/'allg. Daten'!$D$22,0)*'allg. Daten'!$D$22</f>
        <v>0</v>
      </c>
      <c r="J19" s="185">
        <f t="shared" si="1"/>
        <v>0</v>
      </c>
      <c r="K19" s="186" t="str">
        <f>IF(+I19/'allg. Daten'!$D$21=0,"",+I19/'allg. Daten'!$D$21)</f>
        <v/>
      </c>
      <c r="L19" s="187">
        <f t="shared" si="2"/>
        <v>0</v>
      </c>
      <c r="M19" s="135"/>
      <c r="N19" s="167" t="s">
        <v>3</v>
      </c>
    </row>
    <row r="20" spans="1:17" x14ac:dyDescent="0.25">
      <c r="A20" s="17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3" t="e">
        <f t="shared" si="0"/>
        <v>#DIV/0!</v>
      </c>
      <c r="I20" s="163">
        <f>+ROUNDDOWN(F20/'allg. Daten'!$D$21,0)*'allg. Daten'!$D$21+ROUNDDOWN(G20/'allg. Daten'!$D$22,0)*'allg. Daten'!$D$22</f>
        <v>0</v>
      </c>
      <c r="J20" s="185">
        <f t="shared" si="1"/>
        <v>0</v>
      </c>
      <c r="K20" s="186" t="str">
        <f>IF(+I20/'allg. Daten'!$D$21=0,"",+I20/'allg. Daten'!$D$21)</f>
        <v/>
      </c>
      <c r="L20" s="187">
        <f t="shared" si="2"/>
        <v>0</v>
      </c>
      <c r="M20" s="135"/>
      <c r="N20" s="167" t="s">
        <v>3</v>
      </c>
    </row>
    <row r="21" spans="1:17" x14ac:dyDescent="0.25">
      <c r="A21" s="17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3" t="e">
        <f t="shared" si="0"/>
        <v>#DIV/0!</v>
      </c>
      <c r="I21" s="163">
        <f>+ROUNDDOWN(F21/'allg. Daten'!$D$21,0)*'allg. Daten'!$D$21+ROUNDDOWN(G21/'allg. Daten'!$D$22,0)*'allg. Daten'!$D$22</f>
        <v>0</v>
      </c>
      <c r="J21" s="185">
        <f t="shared" si="1"/>
        <v>0</v>
      </c>
      <c r="K21" s="186" t="str">
        <f>IF(+I21/'allg. Daten'!$D$21=0,"",+I21/'allg. Daten'!$D$21)</f>
        <v/>
      </c>
      <c r="L21" s="187">
        <f t="shared" si="2"/>
        <v>0</v>
      </c>
      <c r="M21" s="135"/>
      <c r="N21" s="167" t="s">
        <v>3</v>
      </c>
    </row>
    <row r="22" spans="1:17" x14ac:dyDescent="0.25">
      <c r="A22" s="17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3" t="e">
        <f t="shared" si="0"/>
        <v>#DIV/0!</v>
      </c>
      <c r="I22" s="163">
        <f>+ROUNDDOWN(F22/'allg. Daten'!$D$21,0)*'allg. Daten'!$D$21+ROUNDDOWN(G22/'allg. Daten'!$D$22,0)*'allg. Daten'!$D$22</f>
        <v>0</v>
      </c>
      <c r="J22" s="185">
        <f t="shared" si="1"/>
        <v>0</v>
      </c>
      <c r="K22" s="186" t="str">
        <f>IF(+I22/'allg. Daten'!$D$21=0,"",+I22/'allg. Daten'!$D$21)</f>
        <v/>
      </c>
      <c r="L22" s="187">
        <f t="shared" si="2"/>
        <v>0</v>
      </c>
      <c r="M22" s="135"/>
      <c r="N22" s="167" t="s">
        <v>3</v>
      </c>
    </row>
    <row r="23" spans="1:17" x14ac:dyDescent="0.25">
      <c r="A23" s="17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3" t="e">
        <f t="shared" si="0"/>
        <v>#DIV/0!</v>
      </c>
      <c r="I23" s="163">
        <f>+ROUNDDOWN(F23/'allg. Daten'!$D$21,0)*'allg. Daten'!$D$21+ROUNDDOWN(G23/'allg. Daten'!$D$22,0)*'allg. Daten'!$D$22</f>
        <v>0</v>
      </c>
      <c r="J23" s="185">
        <f t="shared" si="1"/>
        <v>0</v>
      </c>
      <c r="K23" s="186" t="str">
        <f>IF(+I23/'allg. Daten'!$D$21=0,"",+I23/'allg. Daten'!$D$21)</f>
        <v/>
      </c>
      <c r="L23" s="187">
        <f t="shared" si="2"/>
        <v>0</v>
      </c>
      <c r="M23" s="135"/>
      <c r="N23" s="167" t="s">
        <v>3</v>
      </c>
    </row>
    <row r="24" spans="1:17" x14ac:dyDescent="0.25">
      <c r="A24" s="17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3" t="e">
        <f t="shared" si="0"/>
        <v>#DIV/0!</v>
      </c>
      <c r="I24" s="163">
        <f>+ROUNDDOWN(F24/'allg. Daten'!$D$21,0)*'allg. Daten'!$D$21+ROUNDDOWN(G24/'allg. Daten'!$D$22,0)*'allg. Daten'!$D$22</f>
        <v>0</v>
      </c>
      <c r="J24" s="185">
        <f t="shared" si="1"/>
        <v>0</v>
      </c>
      <c r="K24" s="186" t="str">
        <f>IF(+I24/'allg. Daten'!$D$21=0,"",+I24/'allg. Daten'!$D$21)</f>
        <v/>
      </c>
      <c r="L24" s="187">
        <f t="shared" si="2"/>
        <v>0</v>
      </c>
      <c r="M24" s="135"/>
      <c r="N24" s="167" t="s">
        <v>3</v>
      </c>
    </row>
    <row r="25" spans="1:17" x14ac:dyDescent="0.25">
      <c r="A25" s="17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3" t="e">
        <f t="shared" si="0"/>
        <v>#DIV/0!</v>
      </c>
      <c r="I25" s="163">
        <f>+ROUNDDOWN(F25/'allg. Daten'!$D$21,0)*'allg. Daten'!$D$21+ROUNDDOWN(G25/'allg. Daten'!$D$22,0)*'allg. Daten'!$D$22</f>
        <v>0</v>
      </c>
      <c r="J25" s="185">
        <f t="shared" si="1"/>
        <v>0</v>
      </c>
      <c r="K25" s="186" t="str">
        <f>IF(+I25/'allg. Daten'!$D$21=0,"",+I25/'allg. Daten'!$D$21)</f>
        <v/>
      </c>
      <c r="L25" s="187">
        <f t="shared" si="2"/>
        <v>0</v>
      </c>
      <c r="M25" s="135"/>
      <c r="N25" s="167" t="s">
        <v>3</v>
      </c>
    </row>
    <row r="26" spans="1:17" x14ac:dyDescent="0.25">
      <c r="A26" s="17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3" t="e">
        <f t="shared" si="0"/>
        <v>#DIV/0!</v>
      </c>
      <c r="I26" s="163">
        <f>+ROUNDDOWN(F26/'allg. Daten'!$D$21,0)*'allg. Daten'!$D$21+ROUNDDOWN(G26/'allg. Daten'!$D$22,0)*'allg. Daten'!$D$22</f>
        <v>0</v>
      </c>
      <c r="J26" s="185">
        <f t="shared" si="1"/>
        <v>0</v>
      </c>
      <c r="K26" s="186" t="str">
        <f>IF(+I26/'allg. Daten'!$D$21=0,"",+I26/'allg. Daten'!$D$21)</f>
        <v/>
      </c>
      <c r="L26" s="187">
        <f t="shared" si="2"/>
        <v>0</v>
      </c>
      <c r="M26" s="135"/>
      <c r="N26" s="167" t="s">
        <v>3</v>
      </c>
    </row>
    <row r="27" spans="1:17" x14ac:dyDescent="0.25">
      <c r="A27" s="17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3" t="e">
        <f t="shared" si="0"/>
        <v>#DIV/0!</v>
      </c>
      <c r="I27" s="163">
        <f>+ROUNDDOWN(F27/'allg. Daten'!$D$21,0)*'allg. Daten'!$D$21+ROUNDDOWN(G27/'allg. Daten'!$D$22,0)*'allg. Daten'!$D$22</f>
        <v>0</v>
      </c>
      <c r="J27" s="185">
        <f t="shared" si="1"/>
        <v>0</v>
      </c>
      <c r="K27" s="186" t="str">
        <f>IF(+I27/'allg. Daten'!$D$21=0,"",+I27/'allg. Daten'!$D$21)</f>
        <v/>
      </c>
      <c r="L27" s="187">
        <f t="shared" si="2"/>
        <v>0</v>
      </c>
      <c r="M27" s="135"/>
      <c r="N27" s="167" t="s">
        <v>3</v>
      </c>
    </row>
    <row r="28" spans="1:17" ht="15.75" thickBot="1" x14ac:dyDescent="0.3">
      <c r="A28" s="17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3" t="e">
        <f t="shared" si="0"/>
        <v>#DIV/0!</v>
      </c>
      <c r="I28" s="169">
        <f>+ROUNDDOWN(F28/'allg. Daten'!$D$21,0)*'allg. Daten'!$D$21+ROUNDDOWN(G28/'allg. Daten'!$D$22,0)*'allg. Daten'!$D$22</f>
        <v>0</v>
      </c>
      <c r="J28" s="185">
        <f t="shared" si="1"/>
        <v>0</v>
      </c>
      <c r="K28" s="186" t="str">
        <f>IF(+I28/'allg. Daten'!$D$21=0,"",+I28/'allg. Daten'!$D$21)</f>
        <v/>
      </c>
      <c r="L28" s="187">
        <f t="shared" si="2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5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88" t="s">
        <v>57</v>
      </c>
      <c r="D31" s="189"/>
      <c r="E31" s="189"/>
      <c r="F31" s="189"/>
      <c r="G31" s="189"/>
      <c r="H31" s="189"/>
      <c r="I31" s="189"/>
      <c r="J31" s="189"/>
      <c r="K31" s="189"/>
      <c r="L31" s="190">
        <f>+J29+K30</f>
        <v>0</v>
      </c>
      <c r="M31" s="190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P32" s="181"/>
      <c r="Q32" s="191"/>
    </row>
    <row r="33" spans="1:16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  <c r="P33" s="181"/>
    </row>
    <row r="34" spans="1:16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  <c r="P34" s="181"/>
    </row>
    <row r="35" spans="1:16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  <c r="P35" s="181"/>
    </row>
    <row r="36" spans="1:16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  <c r="P36" s="181"/>
    </row>
    <row r="37" spans="1:16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81"/>
    </row>
    <row r="38" spans="1:16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  <c r="P38" s="181"/>
    </row>
    <row r="39" spans="1:16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  <c r="P39" s="181"/>
    </row>
    <row r="40" spans="1:16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  <c r="P40" s="181"/>
    </row>
    <row r="41" spans="1:16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  <c r="P41" s="181"/>
    </row>
    <row r="42" spans="1:16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  <c r="P42" s="181"/>
    </row>
    <row r="43" spans="1:16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  <c r="P43" s="181"/>
    </row>
    <row r="44" spans="1:16" x14ac:dyDescent="0.25">
      <c r="A44" s="181"/>
      <c r="B44" s="155"/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  <c r="P44" s="181"/>
    </row>
    <row r="45" spans="1:16" s="181" customFormat="1" x14ac:dyDescent="0.25">
      <c r="B45" s="155"/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1:16" s="181" customFormat="1" x14ac:dyDescent="0.25">
      <c r="B46" s="155"/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1:16" s="181" customFormat="1" x14ac:dyDescent="0.25">
      <c r="B47" s="155"/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1:16" s="181" customFormat="1" ht="7.5" customHeight="1" x14ac:dyDescent="0.25">
      <c r="B48" s="155"/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1:16" s="181" customFormat="1" x14ac:dyDescent="0.25">
      <c r="B49" s="155"/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1:16" s="181" customFormat="1" x14ac:dyDescent="0.25">
      <c r="B50" s="155"/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1:16" s="181" customFormat="1" x14ac:dyDescent="0.25">
      <c r="B51" s="155"/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1:16" s="181" customFormat="1" x14ac:dyDescent="0.25">
      <c r="B52" s="155"/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1:16" s="181" customFormat="1" ht="15.75" customHeight="1" x14ac:dyDescent="0.25">
      <c r="B53" s="155"/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1:16" s="181" customFormat="1" x14ac:dyDescent="0.25">
      <c r="B54" s="155"/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1:16" s="181" customFormat="1" x14ac:dyDescent="0.25">
      <c r="B55" s="155"/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1:16" s="181" customFormat="1" x14ac:dyDescent="0.25">
      <c r="B56" s="155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1:16" s="181" customFormat="1" x14ac:dyDescent="0.25">
      <c r="B57" s="155"/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1:16" s="181" customFormat="1" x14ac:dyDescent="0.25">
      <c r="B58" s="155"/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1:16" s="181" customFormat="1" x14ac:dyDescent="0.25">
      <c r="B59" s="155"/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1:16" s="181" customFormat="1" ht="15.75" customHeight="1" x14ac:dyDescent="0.25">
      <c r="B60" s="155"/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1:16" x14ac:dyDescent="0.25">
      <c r="A61" s="181"/>
      <c r="B61" s="155"/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  <c r="P61" s="181"/>
    </row>
    <row r="62" spans="1:16" x14ac:dyDescent="0.25">
      <c r="A62" s="181"/>
      <c r="B62" s="155"/>
      <c r="P62" s="181"/>
    </row>
    <row r="63" spans="1:16" x14ac:dyDescent="0.25">
      <c r="P63" s="181"/>
    </row>
    <row r="64" spans="1:16" x14ac:dyDescent="0.25">
      <c r="P64" s="181"/>
    </row>
    <row r="65" spans="3:16" x14ac:dyDescent="0.25"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</row>
    <row r="66" spans="3:16" x14ac:dyDescent="0.25"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</row>
    <row r="67" spans="3:16" x14ac:dyDescent="0.25"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</row>
    <row r="68" spans="3:16" x14ac:dyDescent="0.25"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</row>
    <row r="69" spans="3:16" x14ac:dyDescent="0.25"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</row>
  </sheetData>
  <sheetProtection algorithmName="SHA-512" hashValue="2+n9X8P4VpaA1SN8PaaZprRkjpVtHdE7Bx+q7V694LE/UCJ9JVv8rhWewTH3p1UrmEOgXX4OZativIKEV/TXMQ==" saltValue="//VXV6qaaUbWAEIXA2PHEQ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">
    <cfRule type="cellIs" dxfId="74" priority="27" operator="equal">
      <formula>0</formula>
    </cfRule>
  </conditionalFormatting>
  <conditionalFormatting sqref="D29:J30 D31:E31">
    <cfRule type="cellIs" dxfId="73" priority="26" operator="equal">
      <formula>0</formula>
    </cfRule>
  </conditionalFormatting>
  <conditionalFormatting sqref="K30 L31">
    <cfRule type="cellIs" dxfId="72" priority="25" operator="equal">
      <formula>0</formula>
    </cfRule>
  </conditionalFormatting>
  <conditionalFormatting sqref="K30 L31">
    <cfRule type="cellIs" dxfId="71" priority="24" operator="equal">
      <formula>0</formula>
    </cfRule>
  </conditionalFormatting>
  <conditionalFormatting sqref="M29">
    <cfRule type="cellIs" dxfId="70" priority="23" operator="equal">
      <formula>0</formula>
    </cfRule>
  </conditionalFormatting>
  <conditionalFormatting sqref="M29">
    <cfRule type="cellIs" dxfId="69" priority="22" operator="equal">
      <formula>0</formula>
    </cfRule>
  </conditionalFormatting>
  <conditionalFormatting sqref="M31">
    <cfRule type="cellIs" dxfId="68" priority="21" operator="equal">
      <formula>0</formula>
    </cfRule>
  </conditionalFormatting>
  <conditionalFormatting sqref="M31">
    <cfRule type="cellIs" dxfId="67" priority="20" operator="equal">
      <formula>0</formula>
    </cfRule>
  </conditionalFormatting>
  <conditionalFormatting sqref="F31:K31">
    <cfRule type="cellIs" dxfId="66" priority="19" operator="equal">
      <formula>0</formula>
    </cfRule>
  </conditionalFormatting>
  <conditionalFormatting sqref="J11:J28">
    <cfRule type="cellIs" dxfId="65" priority="18" operator="equal">
      <formula>0</formula>
    </cfRule>
  </conditionalFormatting>
  <conditionalFormatting sqref="K11:L28">
    <cfRule type="cellIs" dxfId="64" priority="17" operator="equal">
      <formula>0</formula>
    </cfRule>
  </conditionalFormatting>
  <conditionalFormatting sqref="J11:L28">
    <cfRule type="cellIs" dxfId="63" priority="16" operator="equal">
      <formula>0</formula>
    </cfRule>
  </conditionalFormatting>
  <conditionalFormatting sqref="I11">
    <cfRule type="cellIs" dxfId="62" priority="9" operator="equal">
      <formula>0</formula>
    </cfRule>
  </conditionalFormatting>
  <conditionalFormatting sqref="I11">
    <cfRule type="cellIs" dxfId="61" priority="8" operator="equal">
      <formula>0</formula>
    </cfRule>
  </conditionalFormatting>
  <conditionalFormatting sqref="H12:H28">
    <cfRule type="cellIs" dxfId="60" priority="15" operator="equal">
      <formula>0</formula>
    </cfRule>
  </conditionalFormatting>
  <conditionalFormatting sqref="H12:H28">
    <cfRule type="cellIs" dxfId="59" priority="14" operator="equal">
      <formula>0</formula>
    </cfRule>
  </conditionalFormatting>
  <conditionalFormatting sqref="H11:H28">
    <cfRule type="cellIs" dxfId="58" priority="11" operator="equal">
      <formula>0</formula>
    </cfRule>
  </conditionalFormatting>
  <conditionalFormatting sqref="H11:H28">
    <cfRule type="cellIs" dxfId="57" priority="10" operator="equal">
      <formula>0</formula>
    </cfRule>
  </conditionalFormatting>
  <conditionalFormatting sqref="I12:I28">
    <cfRule type="cellIs" dxfId="56" priority="13" operator="equal">
      <formula>0</formula>
    </cfRule>
  </conditionalFormatting>
  <conditionalFormatting sqref="I12:I28">
    <cfRule type="cellIs" dxfId="55" priority="12" operator="equal">
      <formula>0</formula>
    </cfRule>
  </conditionalFormatting>
  <conditionalFormatting sqref="C11:C28">
    <cfRule type="expression" dxfId="54" priority="7">
      <formula>AND($L$5&gt;10000,$A11="Ferien")</formula>
    </cfRule>
  </conditionalFormatting>
  <conditionalFormatting sqref="D11:N11 D19:N28 H12:N17 H18:L18 N18">
    <cfRule type="expression" dxfId="53" priority="6" stopIfTrue="1">
      <formula>AND($L$5&gt;10000,$A11="Ferien")</formula>
    </cfRule>
  </conditionalFormatting>
  <conditionalFormatting sqref="D11:M11 D19:M28 H12:M17 H18:L18">
    <cfRule type="expression" dxfId="52" priority="5" stopIfTrue="1">
      <formula>AND($L$5&gt;10000,$A11="Ferien")</formula>
    </cfRule>
  </conditionalFormatting>
  <conditionalFormatting sqref="D12:G18">
    <cfRule type="expression" dxfId="51" priority="4" stopIfTrue="1">
      <formula>AND($L$5&gt;10000,$A12="Ferien")</formula>
    </cfRule>
  </conditionalFormatting>
  <conditionalFormatting sqref="D12:G18">
    <cfRule type="expression" dxfId="50" priority="3" stopIfTrue="1">
      <formula>AND($L$5&gt;10000,$A12="Ferien")</formula>
    </cfRule>
  </conditionalFormatting>
  <conditionalFormatting sqref="M18">
    <cfRule type="expression" dxfId="49" priority="2" stopIfTrue="1">
      <formula>AND($L$5&gt;10000,$A18="Ferien")</formula>
    </cfRule>
  </conditionalFormatting>
  <conditionalFormatting sqref="M18">
    <cfRule type="expression" dxfId="48" priority="1" stopIfTrue="1">
      <formula>AND($L$5&gt;10000,$A18="Ferien")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6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1"/>
  <dimension ref="A1:T62"/>
  <sheetViews>
    <sheetView view="pageLayout" topLeftCell="C25" zoomScaleNormal="70" workbookViewId="0">
      <selection activeCell="O27" sqref="O27"/>
    </sheetView>
  </sheetViews>
  <sheetFormatPr baseColWidth="10" defaultColWidth="11.42578125" defaultRowHeight="15" x14ac:dyDescent="0.25"/>
  <cols>
    <col min="1" max="1" width="6" style="149" hidden="1" customWidth="1"/>
    <col min="2" max="2" width="29.85546875" style="149" hidden="1" customWidth="1"/>
    <col min="3" max="3" width="11.42578125" style="149"/>
    <col min="4" max="7" width="8.140625" style="149" customWidth="1"/>
    <col min="8" max="9" width="9.85546875" style="149" hidden="1" customWidth="1"/>
    <col min="10" max="10" width="7.5703125" style="149" customWidth="1"/>
    <col min="11" max="12" width="8.42578125" style="149" customWidth="1"/>
    <col min="13" max="13" width="13.140625" style="149" customWidth="1"/>
    <col min="14" max="14" width="9" style="149" customWidth="1"/>
    <col min="15" max="17" width="11.42578125" style="149"/>
    <col min="18" max="18" width="11.5703125" style="149" customWidth="1"/>
    <col min="19" max="19" width="11.42578125" style="149"/>
    <col min="20" max="20" width="2.85546875" style="149" bestFit="1" customWidth="1"/>
    <col min="21" max="21" width="7" style="149" customWidth="1"/>
    <col min="22" max="16384" width="11.42578125" style="14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54"/>
      <c r="P1" s="154"/>
      <c r="Q1" s="154"/>
      <c r="R1" s="154"/>
      <c r="S1" s="154"/>
      <c r="T1" s="154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137"/>
      <c r="Q2" s="137"/>
      <c r="R2" s="137"/>
      <c r="S2" s="137"/>
      <c r="T2" s="137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+Zusammenfassung!$C$46</f>
        <v>0</v>
      </c>
      <c r="E5" s="292"/>
      <c r="F5" s="292"/>
      <c r="G5" s="292"/>
      <c r="H5" s="292"/>
      <c r="I5" s="292"/>
      <c r="J5" s="292"/>
      <c r="K5" s="292"/>
      <c r="L5" s="304">
        <f>+Zusammenfassung!$B$46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+Zusammenfassung!$D$46&amp;"; "&amp;+Zusammenfassung!$E$46&amp;" "&amp;+Zusammenfassung!$F$46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IF(+Zusammenfassung!$Q$46="Schule eintragen",0,+Zusammenfassung!$Q$46)</f>
        <v>0</v>
      </c>
    </row>
    <row r="7" spans="1:20" ht="23.45" customHeight="1" thickBot="1" x14ac:dyDescent="0.3">
      <c r="B7" s="150"/>
      <c r="C7" s="57" t="s">
        <v>49</v>
      </c>
      <c r="D7" s="293">
        <f>+Zusammenfassung!$G$46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Daten'!$C$6:$G$13,4,FALSE)))</f>
        <v>0</v>
      </c>
    </row>
    <row r="8" spans="1:20" s="155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297" t="s">
        <v>38</v>
      </c>
      <c r="E9" s="297"/>
      <c r="F9" s="297"/>
      <c r="G9" s="297"/>
      <c r="H9" s="298" t="s">
        <v>39</v>
      </c>
      <c r="I9" s="299"/>
      <c r="J9" s="300" t="s">
        <v>37</v>
      </c>
      <c r="K9" s="301"/>
      <c r="L9" s="301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57" t="s">
        <v>5</v>
      </c>
      <c r="E10" s="157" t="s">
        <v>12</v>
      </c>
      <c r="F10" s="157" t="s">
        <v>5</v>
      </c>
      <c r="G10" s="157" t="s">
        <v>12</v>
      </c>
      <c r="H10" s="158" t="s">
        <v>11</v>
      </c>
      <c r="I10" s="159" t="s">
        <v>10</v>
      </c>
      <c r="J10" s="160" t="s">
        <v>11</v>
      </c>
      <c r="K10" s="157" t="s">
        <v>10</v>
      </c>
      <c r="L10" s="302"/>
      <c r="M10" s="312"/>
      <c r="N10" s="313"/>
    </row>
    <row r="11" spans="1:20" x14ac:dyDescent="0.25">
      <c r="A11" s="14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2" t="e">
        <f>+IF($N$6=0,0,ROUNDDOWN(D11/$N$6,0)*$N$6+ROUNDDOWN(E11/$N$6,0)*$N$6)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64">
        <f>IFERROR((H11/$N$6),0)</f>
        <v>0</v>
      </c>
      <c r="K11" s="165" t="str">
        <f>IF(+I11/'allg. Daten'!$D$21=0,"",+I11/'allg. Daten'!$D$21)</f>
        <v/>
      </c>
      <c r="L11" s="166">
        <f>+IFERROR(J11+K11,MAX(J11,K11))</f>
        <v>0</v>
      </c>
      <c r="M11" s="135"/>
      <c r="N11" s="167" t="s">
        <v>3</v>
      </c>
    </row>
    <row r="12" spans="1:20" x14ac:dyDescent="0.25">
      <c r="A12" s="14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2" t="e">
        <f>+IF($N$6=0,0,ROUNDDOWN(D12/$N$6,0)*$N$6+ROUNDDOWN(E12/$N$6,0)*$N$6)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64">
        <f t="shared" ref="J12:J28" si="0">IFERROR((H12/$N$6),0)</f>
        <v>0</v>
      </c>
      <c r="K12" s="165" t="str">
        <f>IF(+I12/'allg. Daten'!$D$21=0,"",+I12/'allg. Daten'!$D$21)</f>
        <v/>
      </c>
      <c r="L12" s="166">
        <f t="shared" ref="L12:L28" si="1">+IFERROR(J12+K12,MAX(J12,K12))</f>
        <v>0</v>
      </c>
      <c r="M12" s="135"/>
      <c r="N12" s="167" t="s">
        <v>3</v>
      </c>
    </row>
    <row r="13" spans="1:20" x14ac:dyDescent="0.25">
      <c r="A13" s="14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2" t="e">
        <f t="shared" ref="H13:H28" si="2">+IF($N$6=0,0,ROUNDDOWN(D13/$N$6,0)*$N$6+ROUNDDOWN(E13/$N$6,0)*$N$6)</f>
        <v>#DIV/0!</v>
      </c>
      <c r="I13" s="163">
        <f>+ROUNDDOWN(F13/'allg. Daten'!$D$21,0)*'allg. Daten'!$D$21+ROUNDDOWN(G13/'allg. Daten'!$D$22,0)*'allg. Daten'!$D$22</f>
        <v>0</v>
      </c>
      <c r="J13" s="164">
        <f t="shared" si="0"/>
        <v>0</v>
      </c>
      <c r="K13" s="165" t="str">
        <f>IF(+I13/'allg. Daten'!$D$21=0,"",+I13/'allg. Daten'!$D$21)</f>
        <v/>
      </c>
      <c r="L13" s="166">
        <f t="shared" si="1"/>
        <v>0</v>
      </c>
      <c r="M13" s="135"/>
      <c r="N13" s="167" t="s">
        <v>3</v>
      </c>
    </row>
    <row r="14" spans="1:20" x14ac:dyDescent="0.25">
      <c r="A14" s="14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2" t="e">
        <f t="shared" si="2"/>
        <v>#DIV/0!</v>
      </c>
      <c r="I14" s="163">
        <f>+ROUNDDOWN(F14/'allg. Daten'!$D$21,0)*'allg. Daten'!$D$21+ROUNDDOWN(G14/'allg. Daten'!$D$22,0)*'allg. Daten'!$D$22</f>
        <v>0</v>
      </c>
      <c r="J14" s="164">
        <f t="shared" si="0"/>
        <v>0</v>
      </c>
      <c r="K14" s="165" t="str">
        <f>IF(+I14/'allg. Daten'!$D$21=0,"",+I14/'allg. Daten'!$D$21)</f>
        <v/>
      </c>
      <c r="L14" s="166">
        <f t="shared" si="1"/>
        <v>0</v>
      </c>
      <c r="M14" s="135"/>
      <c r="N14" s="167" t="s">
        <v>3</v>
      </c>
    </row>
    <row r="15" spans="1:20" x14ac:dyDescent="0.25">
      <c r="A15" s="14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2" t="e">
        <f t="shared" si="2"/>
        <v>#DIV/0!</v>
      </c>
      <c r="I15" s="163">
        <f>+ROUNDDOWN(F15/'allg. Daten'!$D$21,0)*'allg. Daten'!$D$21+ROUNDDOWN(G15/'allg. Daten'!$D$22,0)*'allg. Daten'!$D$22</f>
        <v>0</v>
      </c>
      <c r="J15" s="164">
        <f t="shared" si="0"/>
        <v>0</v>
      </c>
      <c r="K15" s="165" t="str">
        <f>IF(+I15/'allg. Daten'!$D$21=0,"",+I15/'allg. Daten'!$D$21)</f>
        <v/>
      </c>
      <c r="L15" s="166">
        <f t="shared" si="1"/>
        <v>0</v>
      </c>
      <c r="M15" s="135"/>
      <c r="N15" s="167" t="s">
        <v>3</v>
      </c>
    </row>
    <row r="16" spans="1:20" x14ac:dyDescent="0.25">
      <c r="A16" s="14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2" t="e">
        <f t="shared" si="2"/>
        <v>#DIV/0!</v>
      </c>
      <c r="I16" s="163">
        <f>+ROUNDDOWN(F16/'allg. Daten'!$D$21,0)*'allg. Daten'!$D$21+ROUNDDOWN(G16/'allg. Daten'!$D$22,0)*'allg. Daten'!$D$22</f>
        <v>0</v>
      </c>
      <c r="J16" s="164">
        <f t="shared" si="0"/>
        <v>0</v>
      </c>
      <c r="K16" s="165" t="str">
        <f>IF(+I16/'allg. Daten'!$D$21=0,"",+I16/'allg. Daten'!$D$21)</f>
        <v/>
      </c>
      <c r="L16" s="166">
        <f t="shared" si="1"/>
        <v>0</v>
      </c>
      <c r="M16" s="135"/>
      <c r="N16" s="167" t="s">
        <v>3</v>
      </c>
    </row>
    <row r="17" spans="1:17" x14ac:dyDescent="0.25">
      <c r="A17" s="14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2" t="e">
        <f t="shared" si="2"/>
        <v>#DIV/0!</v>
      </c>
      <c r="I17" s="163">
        <f>+ROUNDDOWN(F17/'allg. Daten'!$D$21,0)*'allg. Daten'!$D$21+ROUNDDOWN(G17/'allg. Daten'!$D$22,0)*'allg. Daten'!$D$22</f>
        <v>0</v>
      </c>
      <c r="J17" s="164">
        <f t="shared" si="0"/>
        <v>0</v>
      </c>
      <c r="K17" s="165" t="str">
        <f>IF(+I17/'allg. Daten'!$D$21=0,"",+I17/'allg. Daten'!$D$21)</f>
        <v/>
      </c>
      <c r="L17" s="166">
        <f t="shared" si="1"/>
        <v>0</v>
      </c>
      <c r="M17" s="135"/>
      <c r="N17" s="167" t="s">
        <v>3</v>
      </c>
    </row>
    <row r="18" spans="1:17" x14ac:dyDescent="0.25">
      <c r="A18" s="14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2" t="e">
        <f t="shared" si="2"/>
        <v>#DIV/0!</v>
      </c>
      <c r="I18" s="163">
        <f>+ROUNDDOWN(F18/'allg. Daten'!$D$21,0)*'allg. Daten'!$D$21+ROUNDDOWN(G18/'allg. Daten'!$D$22,0)*'allg. Daten'!$D$22</f>
        <v>0</v>
      </c>
      <c r="J18" s="164">
        <f t="shared" si="0"/>
        <v>0</v>
      </c>
      <c r="K18" s="165" t="str">
        <f>IF(+I18/'allg. Daten'!$D$21=0,"",+I18/'allg. Daten'!$D$21)</f>
        <v/>
      </c>
      <c r="L18" s="166">
        <f t="shared" si="1"/>
        <v>0</v>
      </c>
      <c r="M18" s="135"/>
      <c r="N18" s="167" t="s">
        <v>3</v>
      </c>
    </row>
    <row r="19" spans="1:17" x14ac:dyDescent="0.25">
      <c r="A19" s="14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2" t="e">
        <f t="shared" si="2"/>
        <v>#DIV/0!</v>
      </c>
      <c r="I19" s="163">
        <f>+ROUNDDOWN(F19/'allg. Daten'!$D$21,0)*'allg. Daten'!$D$21+ROUNDDOWN(G19/'allg. Daten'!$D$22,0)*'allg. Daten'!$D$22</f>
        <v>0</v>
      </c>
      <c r="J19" s="164">
        <f t="shared" si="0"/>
        <v>0</v>
      </c>
      <c r="K19" s="165" t="str">
        <f>IF(+I19/'allg. Daten'!$D$21=0,"",+I19/'allg. Daten'!$D$21)</f>
        <v/>
      </c>
      <c r="L19" s="166">
        <f t="shared" si="1"/>
        <v>0</v>
      </c>
      <c r="M19" s="135"/>
      <c r="N19" s="167" t="s">
        <v>3</v>
      </c>
    </row>
    <row r="20" spans="1:17" x14ac:dyDescent="0.25">
      <c r="A20" s="14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2" t="e">
        <f t="shared" si="2"/>
        <v>#DIV/0!</v>
      </c>
      <c r="I20" s="163">
        <f>+ROUNDDOWN(F20/'allg. Daten'!$D$21,0)*'allg. Daten'!$D$21+ROUNDDOWN(G20/'allg. Daten'!$D$22,0)*'allg. Daten'!$D$22</f>
        <v>0</v>
      </c>
      <c r="J20" s="164">
        <f t="shared" si="0"/>
        <v>0</v>
      </c>
      <c r="K20" s="165" t="str">
        <f>IF(+I20/'allg. Daten'!$D$21=0,"",+I20/'allg. Daten'!$D$21)</f>
        <v/>
      </c>
      <c r="L20" s="166">
        <f t="shared" si="1"/>
        <v>0</v>
      </c>
      <c r="M20" s="135"/>
      <c r="N20" s="167" t="s">
        <v>3</v>
      </c>
    </row>
    <row r="21" spans="1:17" x14ac:dyDescent="0.25">
      <c r="A21" s="14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2" t="e">
        <f t="shared" si="2"/>
        <v>#DIV/0!</v>
      </c>
      <c r="I21" s="163">
        <f>+ROUNDDOWN(F21/'allg. Daten'!$D$21,0)*'allg. Daten'!$D$21+ROUNDDOWN(G21/'allg. Daten'!$D$22,0)*'allg. Daten'!$D$22</f>
        <v>0</v>
      </c>
      <c r="J21" s="164">
        <f t="shared" si="0"/>
        <v>0</v>
      </c>
      <c r="K21" s="165" t="str">
        <f>IF(+I21/'allg. Daten'!$D$21=0,"",+I21/'allg. Daten'!$D$21)</f>
        <v/>
      </c>
      <c r="L21" s="166">
        <f t="shared" si="1"/>
        <v>0</v>
      </c>
      <c r="M21" s="135"/>
      <c r="N21" s="167" t="s">
        <v>3</v>
      </c>
    </row>
    <row r="22" spans="1:17" x14ac:dyDescent="0.25">
      <c r="A22" s="14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2" t="e">
        <f t="shared" si="2"/>
        <v>#DIV/0!</v>
      </c>
      <c r="I22" s="163">
        <f>+ROUNDDOWN(F22/'allg. Daten'!$D$21,0)*'allg. Daten'!$D$21+ROUNDDOWN(G22/'allg. Daten'!$D$22,0)*'allg. Daten'!$D$22</f>
        <v>0</v>
      </c>
      <c r="J22" s="164">
        <f t="shared" si="0"/>
        <v>0</v>
      </c>
      <c r="K22" s="165" t="str">
        <f>IF(+I22/'allg. Daten'!$D$21=0,"",+I22/'allg. Daten'!$D$21)</f>
        <v/>
      </c>
      <c r="L22" s="166">
        <f t="shared" si="1"/>
        <v>0</v>
      </c>
      <c r="M22" s="135"/>
      <c r="N22" s="167" t="s">
        <v>3</v>
      </c>
    </row>
    <row r="23" spans="1:17" x14ac:dyDescent="0.25">
      <c r="A23" s="14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2" t="e">
        <f t="shared" si="2"/>
        <v>#DIV/0!</v>
      </c>
      <c r="I23" s="163">
        <f>+ROUNDDOWN(F23/'allg. Daten'!$D$21,0)*'allg. Daten'!$D$21+ROUNDDOWN(G23/'allg. Daten'!$D$22,0)*'allg. Daten'!$D$22</f>
        <v>0</v>
      </c>
      <c r="J23" s="164">
        <f t="shared" si="0"/>
        <v>0</v>
      </c>
      <c r="K23" s="165" t="str">
        <f>IF(+I23/'allg. Daten'!$D$21=0,"",+I23/'allg. Daten'!$D$21)</f>
        <v/>
      </c>
      <c r="L23" s="166">
        <f t="shared" si="1"/>
        <v>0</v>
      </c>
      <c r="M23" s="135"/>
      <c r="N23" s="167" t="s">
        <v>3</v>
      </c>
    </row>
    <row r="24" spans="1:17" x14ac:dyDescent="0.25">
      <c r="A24" s="14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2" t="e">
        <f t="shared" si="2"/>
        <v>#DIV/0!</v>
      </c>
      <c r="I24" s="163">
        <f>+ROUNDDOWN(F24/'allg. Daten'!$D$21,0)*'allg. Daten'!$D$21+ROUNDDOWN(G24/'allg. Daten'!$D$22,0)*'allg. Daten'!$D$22</f>
        <v>0</v>
      </c>
      <c r="J24" s="164">
        <f t="shared" si="0"/>
        <v>0</v>
      </c>
      <c r="K24" s="165" t="str">
        <f>IF(+I24/'allg. Daten'!$D$21=0,"",+I24/'allg. Daten'!$D$21)</f>
        <v/>
      </c>
      <c r="L24" s="166">
        <f t="shared" si="1"/>
        <v>0</v>
      </c>
      <c r="M24" s="135"/>
      <c r="N24" s="167" t="s">
        <v>3</v>
      </c>
    </row>
    <row r="25" spans="1:17" x14ac:dyDescent="0.25">
      <c r="A25" s="14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2" t="e">
        <f t="shared" si="2"/>
        <v>#DIV/0!</v>
      </c>
      <c r="I25" s="163">
        <f>+ROUNDDOWN(F25/'allg. Daten'!$D$21,0)*'allg. Daten'!$D$21+ROUNDDOWN(G25/'allg. Daten'!$D$22,0)*'allg. Daten'!$D$22</f>
        <v>0</v>
      </c>
      <c r="J25" s="164">
        <f t="shared" si="0"/>
        <v>0</v>
      </c>
      <c r="K25" s="165" t="str">
        <f>IF(+I25/'allg. Daten'!$D$21=0,"",+I25/'allg. Daten'!$D$21)</f>
        <v/>
      </c>
      <c r="L25" s="166">
        <f t="shared" si="1"/>
        <v>0</v>
      </c>
      <c r="M25" s="135"/>
      <c r="N25" s="167" t="s">
        <v>3</v>
      </c>
    </row>
    <row r="26" spans="1:17" x14ac:dyDescent="0.25">
      <c r="A26" s="14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2" t="e">
        <f t="shared" si="2"/>
        <v>#DIV/0!</v>
      </c>
      <c r="I26" s="163">
        <f>+ROUNDDOWN(F26/'allg. Daten'!$D$21,0)*'allg. Daten'!$D$21+ROUNDDOWN(G26/'allg. Daten'!$D$22,0)*'allg. Daten'!$D$22</f>
        <v>0</v>
      </c>
      <c r="J26" s="164">
        <f t="shared" si="0"/>
        <v>0</v>
      </c>
      <c r="K26" s="165" t="str">
        <f>IF(+I26/'allg. Daten'!$D$21=0,"",+I26/'allg. Daten'!$D$21)</f>
        <v/>
      </c>
      <c r="L26" s="166">
        <f t="shared" si="1"/>
        <v>0</v>
      </c>
      <c r="M26" s="135"/>
      <c r="N26" s="167" t="s">
        <v>3</v>
      </c>
    </row>
    <row r="27" spans="1:17" x14ac:dyDescent="0.25">
      <c r="A27" s="14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2" t="e">
        <f t="shared" si="2"/>
        <v>#DIV/0!</v>
      </c>
      <c r="I27" s="163">
        <f>+ROUNDDOWN(F27/'allg. Daten'!$D$21,0)*'allg. Daten'!$D$21+ROUNDDOWN(G27/'allg. Daten'!$D$22,0)*'allg. Daten'!$D$22</f>
        <v>0</v>
      </c>
      <c r="J27" s="164">
        <f t="shared" si="0"/>
        <v>0</v>
      </c>
      <c r="K27" s="165" t="str">
        <f>IF(+I27/'allg. Daten'!$D$21=0,"",+I27/'allg. Daten'!$D$21)</f>
        <v/>
      </c>
      <c r="L27" s="166">
        <f t="shared" si="1"/>
        <v>0</v>
      </c>
      <c r="M27" s="135"/>
      <c r="N27" s="167" t="s">
        <v>3</v>
      </c>
    </row>
    <row r="28" spans="1:17" ht="15.75" thickBot="1" x14ac:dyDescent="0.3">
      <c r="A28" s="14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2" t="e">
        <f t="shared" si="2"/>
        <v>#DIV/0!</v>
      </c>
      <c r="I28" s="169">
        <f>+ROUNDDOWN(F28/'allg. Daten'!$D$21,0)*'allg. Daten'!$D$21+ROUNDDOWN(G28/'allg. Daten'!$D$22,0)*'allg. Daten'!$D$22</f>
        <v>0</v>
      </c>
      <c r="J28" s="164">
        <f t="shared" si="0"/>
        <v>0</v>
      </c>
      <c r="K28" s="165" t="str">
        <f>IF(+I28/'allg. Daten'!$D$21=0,"",+I28/'allg. Daten'!$D$21)</f>
        <v/>
      </c>
      <c r="L28" s="166">
        <f t="shared" si="1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4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71" t="s">
        <v>57</v>
      </c>
      <c r="D31" s="173"/>
      <c r="E31" s="173"/>
      <c r="F31" s="173"/>
      <c r="G31" s="173"/>
      <c r="H31" s="173"/>
      <c r="I31" s="173"/>
      <c r="J31" s="173"/>
      <c r="K31" s="173"/>
      <c r="L31" s="176">
        <f>+J29+K30</f>
        <v>0</v>
      </c>
      <c r="M31" s="176">
        <f>SUM(M11:M28)</f>
        <v>0</v>
      </c>
    </row>
    <row r="32" spans="1:17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Q32" s="178"/>
    </row>
    <row r="33" spans="3:15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</row>
    <row r="34" spans="3:15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</row>
    <row r="35" spans="3:15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</row>
    <row r="36" spans="3:15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</row>
    <row r="37" spans="3:15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</row>
    <row r="38" spans="3:15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</row>
    <row r="39" spans="3:15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</row>
    <row r="40" spans="3:15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</row>
    <row r="41" spans="3:15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</row>
    <row r="42" spans="3:15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</row>
    <row r="43" spans="3:15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</row>
    <row r="44" spans="3:15" s="155" customFormat="1" x14ac:dyDescent="0.25"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</row>
    <row r="45" spans="3:15" s="155" customFormat="1" x14ac:dyDescent="0.25"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3:15" s="155" customFormat="1" x14ac:dyDescent="0.25"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3:15" s="155" customFormat="1" x14ac:dyDescent="0.25"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3:15" s="155" customFormat="1" ht="7.5" customHeight="1" x14ac:dyDescent="0.25"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3:15" s="155" customFormat="1" x14ac:dyDescent="0.25"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3:15" s="155" customFormat="1" x14ac:dyDescent="0.25"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3:15" s="155" customFormat="1" x14ac:dyDescent="0.25"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3:15" s="155" customFormat="1" x14ac:dyDescent="0.25"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3:15" s="155" customFormat="1" ht="15.75" customHeight="1" x14ac:dyDescent="0.25"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3:15" s="155" customFormat="1" x14ac:dyDescent="0.25"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3:15" s="155" customFormat="1" x14ac:dyDescent="0.25"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3:15" s="155" customFormat="1" x14ac:dyDescent="0.25"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3:15" s="155" customFormat="1" x14ac:dyDescent="0.25"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3:15" s="155" customFormat="1" x14ac:dyDescent="0.25"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3:15" s="155" customFormat="1" x14ac:dyDescent="0.25"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3:15" s="155" customFormat="1" ht="15.75" customHeight="1" x14ac:dyDescent="0.25"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3:15" s="155" customFormat="1" x14ac:dyDescent="0.25"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</row>
    <row r="62" spans="3:15" x14ac:dyDescent="0.25"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</row>
  </sheetData>
  <sheetProtection algorithmName="SHA-512" hashValue="3NXEI+4ohf9svyNAT5xpo3LNgBl4tZVJLen2qFP+qZKC8gUdMoRvTnN5sU3/kKbFN1ok9frR0RWcnLWsu81CIA==" saltValue="NaoQFjf/31Y49YDaA5lJMA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 J11:J28">
    <cfRule type="cellIs" dxfId="47" priority="21" operator="equal">
      <formula>0</formula>
    </cfRule>
  </conditionalFormatting>
  <conditionalFormatting sqref="K11:L28">
    <cfRule type="cellIs" dxfId="46" priority="20" operator="equal">
      <formula>0</formula>
    </cfRule>
  </conditionalFormatting>
  <conditionalFormatting sqref="D29:J30 D31:E31 J11:L28">
    <cfRule type="cellIs" dxfId="45" priority="19" operator="equal">
      <formula>0</formula>
    </cfRule>
  </conditionalFormatting>
  <conditionalFormatting sqref="I11">
    <cfRule type="cellIs" dxfId="44" priority="12" operator="equal">
      <formula>0</formula>
    </cfRule>
  </conditionalFormatting>
  <conditionalFormatting sqref="I11">
    <cfRule type="cellIs" dxfId="43" priority="11" operator="equal">
      <formula>0</formula>
    </cfRule>
  </conditionalFormatting>
  <conditionalFormatting sqref="H12:H28">
    <cfRule type="cellIs" dxfId="42" priority="18" operator="equal">
      <formula>0</formula>
    </cfRule>
  </conditionalFormatting>
  <conditionalFormatting sqref="H12:H28">
    <cfRule type="cellIs" dxfId="41" priority="17" operator="equal">
      <formula>0</formula>
    </cfRule>
  </conditionalFormatting>
  <conditionalFormatting sqref="H11:H28">
    <cfRule type="cellIs" dxfId="40" priority="14" operator="equal">
      <formula>0</formula>
    </cfRule>
  </conditionalFormatting>
  <conditionalFormatting sqref="H11:H28">
    <cfRule type="cellIs" dxfId="39" priority="13" operator="equal">
      <formula>0</formula>
    </cfRule>
  </conditionalFormatting>
  <conditionalFormatting sqref="I12:I28">
    <cfRule type="cellIs" dxfId="38" priority="16" operator="equal">
      <formula>0</formula>
    </cfRule>
  </conditionalFormatting>
  <conditionalFormatting sqref="I12:I28">
    <cfRule type="cellIs" dxfId="37" priority="15" operator="equal">
      <formula>0</formula>
    </cfRule>
  </conditionalFormatting>
  <conditionalFormatting sqref="K30 L31">
    <cfRule type="cellIs" dxfId="36" priority="10" operator="equal">
      <formula>0</formula>
    </cfRule>
  </conditionalFormatting>
  <conditionalFormatting sqref="K30 L31">
    <cfRule type="cellIs" dxfId="35" priority="9" operator="equal">
      <formula>0</formula>
    </cfRule>
  </conditionalFormatting>
  <conditionalFormatting sqref="M29">
    <cfRule type="cellIs" dxfId="34" priority="8" operator="equal">
      <formula>0</formula>
    </cfRule>
  </conditionalFormatting>
  <conditionalFormatting sqref="M29">
    <cfRule type="cellIs" dxfId="33" priority="7" operator="equal">
      <formula>0</formula>
    </cfRule>
  </conditionalFormatting>
  <conditionalFormatting sqref="M31">
    <cfRule type="cellIs" dxfId="32" priority="6" operator="equal">
      <formula>0</formula>
    </cfRule>
  </conditionalFormatting>
  <conditionalFormatting sqref="M31">
    <cfRule type="cellIs" dxfId="31" priority="5" operator="equal">
      <formula>0</formula>
    </cfRule>
  </conditionalFormatting>
  <conditionalFormatting sqref="C11:C28">
    <cfRule type="expression" dxfId="30" priority="4">
      <formula>AND($L$5&gt;10000,$A11="Ferien")</formula>
    </cfRule>
  </conditionalFormatting>
  <conditionalFormatting sqref="F31:K31">
    <cfRule type="cellIs" dxfId="29" priority="3" operator="equal">
      <formula>0</formula>
    </cfRule>
  </conditionalFormatting>
  <conditionalFormatting sqref="D11:N28">
    <cfRule type="expression" dxfId="28" priority="2" stopIfTrue="1">
      <formula>AND($L$5&gt;10000,$A11="Ferien")</formula>
    </cfRule>
  </conditionalFormatting>
  <conditionalFormatting sqref="D11:M28">
    <cfRule type="expression" dxfId="27" priority="1" stopIfTrue="1">
      <formula>AND($L$5&gt;10000,$A11="Ferien")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10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2"/>
  <dimension ref="A1:T69"/>
  <sheetViews>
    <sheetView view="pageLayout" topLeftCell="C1" zoomScaleNormal="100" workbookViewId="0">
      <selection activeCell="O27" sqref="O27"/>
    </sheetView>
  </sheetViews>
  <sheetFormatPr baseColWidth="10" defaultColWidth="10.85546875" defaultRowHeight="15" x14ac:dyDescent="0.25"/>
  <cols>
    <col min="1" max="1" width="6" style="179" hidden="1" customWidth="1"/>
    <col min="2" max="2" width="29.85546875" style="149" hidden="1" customWidth="1"/>
    <col min="3" max="3" width="10.85546875" style="179"/>
    <col min="4" max="7" width="8.140625" style="179" customWidth="1"/>
    <col min="8" max="9" width="9.85546875" style="179" hidden="1" customWidth="1"/>
    <col min="10" max="10" width="7.5703125" style="179" customWidth="1"/>
    <col min="11" max="12" width="8.42578125" style="179" customWidth="1"/>
    <col min="13" max="13" width="13.140625" style="179" customWidth="1"/>
    <col min="14" max="14" width="9" style="179" customWidth="1"/>
    <col min="15" max="17" width="10.85546875" style="179"/>
    <col min="18" max="18" width="11.5703125" style="179" customWidth="1"/>
    <col min="19" max="19" width="10.85546875" style="179"/>
    <col min="20" max="20" width="2.85546875" style="179" bestFit="1" customWidth="1"/>
    <col min="21" max="21" width="7" style="179" customWidth="1"/>
    <col min="22" max="16384" width="10.85546875" style="179"/>
  </cols>
  <sheetData>
    <row r="1" spans="1:20" ht="15.75" thickBot="1" x14ac:dyDescent="0.3">
      <c r="B1" s="150"/>
      <c r="C1" s="151" t="s">
        <v>0</v>
      </c>
      <c r="D1" s="151"/>
      <c r="E1" s="151"/>
      <c r="F1" s="151"/>
      <c r="G1" s="151"/>
      <c r="H1" s="151"/>
      <c r="I1" s="151"/>
      <c r="J1" s="151"/>
      <c r="K1" s="152"/>
      <c r="L1" s="152"/>
      <c r="M1" s="153" t="str">
        <f>+Zusammenfassung!$F$2</f>
        <v>(bitte Abrechnungszeitraum hier auswählen)</v>
      </c>
      <c r="N1" s="152"/>
      <c r="O1" s="180"/>
      <c r="P1" s="180"/>
      <c r="Q1" s="180"/>
      <c r="R1" s="180"/>
      <c r="S1" s="180"/>
      <c r="T1" s="180"/>
    </row>
    <row r="2" spans="1:20" ht="15" customHeight="1" x14ac:dyDescent="0.25">
      <c r="B2" s="150"/>
      <c r="C2" s="286">
        <f>+Zusammenfassung!$D$4</f>
        <v>0</v>
      </c>
      <c r="D2" s="287"/>
      <c r="E2" s="287"/>
      <c r="F2" s="287"/>
      <c r="G2" s="287"/>
      <c r="H2" s="287"/>
      <c r="I2" s="287"/>
      <c r="J2" s="287"/>
      <c r="K2" s="288"/>
      <c r="L2" s="303">
        <f>+Zusammenfassung!$J$4</f>
        <v>0</v>
      </c>
      <c r="M2" s="287"/>
      <c r="N2" s="288"/>
      <c r="O2" s="1"/>
      <c r="P2" s="2"/>
      <c r="Q2" s="2"/>
      <c r="R2" s="2"/>
      <c r="S2" s="2"/>
      <c r="T2" s="2"/>
    </row>
    <row r="3" spans="1:20" ht="15" customHeight="1" thickBot="1" x14ac:dyDescent="0.3">
      <c r="B3" s="150"/>
      <c r="C3" s="289"/>
      <c r="D3" s="290"/>
      <c r="E3" s="290"/>
      <c r="F3" s="290"/>
      <c r="G3" s="290"/>
      <c r="H3" s="290"/>
      <c r="I3" s="290"/>
      <c r="J3" s="290"/>
      <c r="K3" s="291"/>
      <c r="L3" s="289"/>
      <c r="M3" s="290"/>
      <c r="N3" s="291"/>
    </row>
    <row r="4" spans="1:20" ht="9" customHeight="1" thickBot="1" x14ac:dyDescent="0.3">
      <c r="B4" s="150"/>
      <c r="C4" s="3"/>
      <c r="D4" s="3"/>
      <c r="E4" s="3"/>
      <c r="F4" s="4"/>
      <c r="G4" s="5"/>
      <c r="H4" s="5"/>
      <c r="I4" s="5"/>
      <c r="J4" s="5"/>
      <c r="K4" s="5"/>
      <c r="L4" s="5"/>
      <c r="M4" s="5"/>
      <c r="N4" s="5"/>
    </row>
    <row r="5" spans="1:20" ht="25.5" customHeight="1" x14ac:dyDescent="0.25">
      <c r="B5" s="150"/>
      <c r="C5" s="6" t="s">
        <v>16</v>
      </c>
      <c r="D5" s="292">
        <f>+Zusammenfassung!$C$47</f>
        <v>0</v>
      </c>
      <c r="E5" s="292"/>
      <c r="F5" s="292"/>
      <c r="G5" s="292"/>
      <c r="H5" s="292"/>
      <c r="I5" s="292"/>
      <c r="J5" s="292"/>
      <c r="K5" s="292"/>
      <c r="L5" s="304">
        <f>+Zusammenfassung!$B$47</f>
        <v>0</v>
      </c>
      <c r="M5" s="305"/>
      <c r="N5" s="306"/>
    </row>
    <row r="6" spans="1:20" ht="16.5" customHeight="1" x14ac:dyDescent="0.25">
      <c r="B6" s="150"/>
      <c r="C6" s="7" t="s">
        <v>1</v>
      </c>
      <c r="D6" s="294" t="str">
        <f>+Zusammenfassung!$D$47&amp;"; "&amp;+Zusammenfassung!$E$47&amp;" "&amp;+Zusammenfassung!$F$47</f>
        <v xml:space="preserve">;  </v>
      </c>
      <c r="E6" s="295"/>
      <c r="F6" s="295"/>
      <c r="G6" s="295"/>
      <c r="H6" s="295"/>
      <c r="I6" s="295"/>
      <c r="J6" s="295"/>
      <c r="K6" s="296"/>
      <c r="L6" s="294" t="s">
        <v>50</v>
      </c>
      <c r="M6" s="296"/>
      <c r="N6" s="74" t="b">
        <f>IF(+Zusammenfassung!$Q$47="Schule eintragen",0,+Zusammenfassung!$Q$47)</f>
        <v>0</v>
      </c>
    </row>
    <row r="7" spans="1:20" ht="23.45" customHeight="1" thickBot="1" x14ac:dyDescent="0.3">
      <c r="B7" s="150"/>
      <c r="C7" s="57" t="s">
        <v>49</v>
      </c>
      <c r="D7" s="293">
        <f>+Zusammenfassung!$G$47</f>
        <v>0</v>
      </c>
      <c r="E7" s="293"/>
      <c r="F7" s="293"/>
      <c r="G7" s="293"/>
      <c r="H7" s="58" t="s">
        <v>2</v>
      </c>
      <c r="I7" s="58"/>
      <c r="J7" s="307" t="s">
        <v>2</v>
      </c>
      <c r="K7" s="308"/>
      <c r="L7" s="308"/>
      <c r="M7" s="309"/>
      <c r="N7" s="98">
        <f>IF($L$5=0,0,IF($L$5&lt;100000,+VLOOKUP($M$1,'allg. Daten'!$C$6:$D$13,2,FALSE),+VLOOKUP($M$1,'allg. Daten'!C6:G13,4,FALSE)))</f>
        <v>0</v>
      </c>
    </row>
    <row r="8" spans="1:20" s="181" customFormat="1" ht="15" customHeight="1" thickBot="1" x14ac:dyDescent="0.3">
      <c r="B8" s="1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ht="24" customHeight="1" x14ac:dyDescent="0.25">
      <c r="B9" s="150"/>
      <c r="C9" s="284" t="s">
        <v>51</v>
      </c>
      <c r="D9" s="314" t="s">
        <v>38</v>
      </c>
      <c r="E9" s="314"/>
      <c r="F9" s="314"/>
      <c r="G9" s="314"/>
      <c r="H9" s="298" t="s">
        <v>39</v>
      </c>
      <c r="I9" s="299"/>
      <c r="J9" s="315" t="s">
        <v>37</v>
      </c>
      <c r="K9" s="316"/>
      <c r="L9" s="316" t="s">
        <v>45</v>
      </c>
      <c r="M9" s="310" t="s">
        <v>40</v>
      </c>
      <c r="N9" s="311"/>
    </row>
    <row r="10" spans="1:20" ht="12.95" customHeight="1" x14ac:dyDescent="0.25">
      <c r="B10" s="150"/>
      <c r="C10" s="285"/>
      <c r="D10" s="182" t="s">
        <v>5</v>
      </c>
      <c r="E10" s="182" t="s">
        <v>12</v>
      </c>
      <c r="F10" s="182" t="s">
        <v>5</v>
      </c>
      <c r="G10" s="182" t="s">
        <v>12</v>
      </c>
      <c r="H10" s="158" t="s">
        <v>11</v>
      </c>
      <c r="I10" s="159" t="s">
        <v>10</v>
      </c>
      <c r="J10" s="183" t="s">
        <v>11</v>
      </c>
      <c r="K10" s="184" t="s">
        <v>10</v>
      </c>
      <c r="L10" s="317"/>
      <c r="M10" s="312"/>
      <c r="N10" s="313"/>
    </row>
    <row r="11" spans="1:20" x14ac:dyDescent="0.25">
      <c r="A11" s="179" t="e">
        <f>+VLOOKUP(C11,'allg. Daten'!$E$25:$F$77,2,FALSE)</f>
        <v>#N/A</v>
      </c>
      <c r="B11" s="150" t="str">
        <f>+$M$1&amp;" - "&amp;'allg. Daten'!A26</f>
        <v>(bitte Abrechnungszeitraum hier auswählen) - 1</v>
      </c>
      <c r="C11" s="161" t="str">
        <f>+IFERROR(VLOOKUP(B11,'allg. Daten'!$C$26:$E$77,3,FALSE),"")</f>
        <v/>
      </c>
      <c r="D11" s="146"/>
      <c r="E11" s="146"/>
      <c r="F11" s="146"/>
      <c r="G11" s="146"/>
      <c r="H11" s="163" t="e">
        <f>IF($N$6=0,0,+ROUNDDOWN(D11/$N$6,0)*$N$6+ROUNDDOWN(E11/$N$6,0)*$N$6)</f>
        <v>#DIV/0!</v>
      </c>
      <c r="I11" s="163">
        <f>+ROUNDDOWN(F11/'allg. Daten'!$D$21,0)*'allg. Daten'!$D$21+ROUNDDOWN(G11/'allg. Daten'!$D$22,0)*'allg. Daten'!$D$22</f>
        <v>0</v>
      </c>
      <c r="J11" s="185">
        <f>IFERROR((H11/$N$6),0)</f>
        <v>0</v>
      </c>
      <c r="K11" s="186" t="str">
        <f>IF(+I11/'allg. Daten'!$D$21=0,"",+I11/'allg. Daten'!$D$21)</f>
        <v/>
      </c>
      <c r="L11" s="187">
        <f>+IFERROR(J11+K11,MAX(J11,K11))</f>
        <v>0</v>
      </c>
      <c r="M11" s="135"/>
      <c r="N11" s="167" t="s">
        <v>3</v>
      </c>
    </row>
    <row r="12" spans="1:20" x14ac:dyDescent="0.25">
      <c r="A12" s="179" t="e">
        <f>+VLOOKUP(C12,'allg. Daten'!$E$25:$F$77,2,FALSE)</f>
        <v>#N/A</v>
      </c>
      <c r="B12" s="150" t="str">
        <f>+$M$1&amp;" - "&amp;'allg. Daten'!A27</f>
        <v>(bitte Abrechnungszeitraum hier auswählen) - 2</v>
      </c>
      <c r="C12" s="161" t="str">
        <f>+IFERROR(VLOOKUP(B12,'allg. Daten'!$C$26:$E$77,3,FALSE),"")</f>
        <v/>
      </c>
      <c r="D12" s="146"/>
      <c r="E12" s="146"/>
      <c r="F12" s="146"/>
      <c r="G12" s="146"/>
      <c r="H12" s="163" t="e">
        <f t="shared" ref="H12:H28" si="0">IF($N$6=0,0,+ROUNDDOWN(D12/$N$6,0)*$N$6+ROUNDDOWN(E12/$N$6,0)*$N$6)</f>
        <v>#DIV/0!</v>
      </c>
      <c r="I12" s="163">
        <f>+ROUNDDOWN(F12/'allg. Daten'!$D$21,0)*'allg. Daten'!$D$21+ROUNDDOWN(G12/'allg. Daten'!$D$22,0)*'allg. Daten'!$D$22</f>
        <v>0</v>
      </c>
      <c r="J12" s="185">
        <f t="shared" ref="J12:J28" si="1">IFERROR((H12/$N$6),0)</f>
        <v>0</v>
      </c>
      <c r="K12" s="186" t="str">
        <f>IF(+I12/'allg. Daten'!$D$21=0,"",+I12/'allg. Daten'!$D$21)</f>
        <v/>
      </c>
      <c r="L12" s="187">
        <f t="shared" ref="L12:L28" si="2">+IFERROR(J12+K12,MAX(J12,K12))</f>
        <v>0</v>
      </c>
      <c r="M12" s="135"/>
      <c r="N12" s="167" t="s">
        <v>3</v>
      </c>
    </row>
    <row r="13" spans="1:20" x14ac:dyDescent="0.25">
      <c r="A13" s="179" t="e">
        <f>+VLOOKUP(C13,'allg. Daten'!$E$25:$F$77,2,FALSE)</f>
        <v>#N/A</v>
      </c>
      <c r="B13" s="150" t="str">
        <f>+$M$1&amp;" - "&amp;'allg. Daten'!A28</f>
        <v>(bitte Abrechnungszeitraum hier auswählen) - 3</v>
      </c>
      <c r="C13" s="161" t="str">
        <f>+IFERROR(VLOOKUP(B13,'allg. Daten'!$C$26:$E$77,3,FALSE),"")</f>
        <v/>
      </c>
      <c r="D13" s="146"/>
      <c r="E13" s="146"/>
      <c r="F13" s="146"/>
      <c r="G13" s="146"/>
      <c r="H13" s="163" t="e">
        <f t="shared" si="0"/>
        <v>#DIV/0!</v>
      </c>
      <c r="I13" s="163">
        <f>+ROUNDDOWN(F13/'allg. Daten'!$D$21,0)*'allg. Daten'!$D$21+ROUNDDOWN(G13/'allg. Daten'!$D$22,0)*'allg. Daten'!$D$22</f>
        <v>0</v>
      </c>
      <c r="J13" s="185">
        <f t="shared" si="1"/>
        <v>0</v>
      </c>
      <c r="K13" s="186" t="str">
        <f>IF(+I13/'allg. Daten'!$D$21=0,"",+I13/'allg. Daten'!$D$21)</f>
        <v/>
      </c>
      <c r="L13" s="187">
        <f t="shared" si="2"/>
        <v>0</v>
      </c>
      <c r="M13" s="135"/>
      <c r="N13" s="167" t="s">
        <v>3</v>
      </c>
    </row>
    <row r="14" spans="1:20" x14ac:dyDescent="0.25">
      <c r="A14" s="179" t="e">
        <f>+VLOOKUP(C14,'allg. Daten'!$E$25:$F$77,2,FALSE)</f>
        <v>#N/A</v>
      </c>
      <c r="B14" s="150" t="str">
        <f>+$M$1&amp;" - "&amp;'allg. Daten'!A29</f>
        <v>(bitte Abrechnungszeitraum hier auswählen) - 4</v>
      </c>
      <c r="C14" s="161" t="str">
        <f>+IFERROR(VLOOKUP(B14,'allg. Daten'!$C$26:$E$77,3,FALSE),"")</f>
        <v/>
      </c>
      <c r="D14" s="146"/>
      <c r="E14" s="146"/>
      <c r="F14" s="146"/>
      <c r="G14" s="146"/>
      <c r="H14" s="163" t="e">
        <f t="shared" si="0"/>
        <v>#DIV/0!</v>
      </c>
      <c r="I14" s="163">
        <f>+ROUNDDOWN(F14/'allg. Daten'!$D$21,0)*'allg. Daten'!$D$21+ROUNDDOWN(G14/'allg. Daten'!$D$22,0)*'allg. Daten'!$D$22</f>
        <v>0</v>
      </c>
      <c r="J14" s="185">
        <f t="shared" si="1"/>
        <v>0</v>
      </c>
      <c r="K14" s="186" t="str">
        <f>IF(+I14/'allg. Daten'!$D$21=0,"",+I14/'allg. Daten'!$D$21)</f>
        <v/>
      </c>
      <c r="L14" s="187">
        <f t="shared" si="2"/>
        <v>0</v>
      </c>
      <c r="M14" s="135"/>
      <c r="N14" s="167" t="s">
        <v>3</v>
      </c>
    </row>
    <row r="15" spans="1:20" x14ac:dyDescent="0.25">
      <c r="A15" s="179" t="e">
        <f>+VLOOKUP(C15,'allg. Daten'!$E$25:$F$77,2,FALSE)</f>
        <v>#N/A</v>
      </c>
      <c r="B15" s="150" t="str">
        <f>+$M$1&amp;" - "&amp;'allg. Daten'!A30</f>
        <v>(bitte Abrechnungszeitraum hier auswählen) - 5</v>
      </c>
      <c r="C15" s="161" t="str">
        <f>+IFERROR(VLOOKUP(B15,'allg. Daten'!$C$26:$E$77,3,FALSE),"")</f>
        <v/>
      </c>
      <c r="D15" s="146"/>
      <c r="E15" s="146"/>
      <c r="F15" s="146"/>
      <c r="G15" s="146"/>
      <c r="H15" s="163" t="e">
        <f t="shared" si="0"/>
        <v>#DIV/0!</v>
      </c>
      <c r="I15" s="163">
        <f>+ROUNDDOWN(F15/'allg. Daten'!$D$21,0)*'allg. Daten'!$D$21+ROUNDDOWN(G15/'allg. Daten'!$D$22,0)*'allg. Daten'!$D$22</f>
        <v>0</v>
      </c>
      <c r="J15" s="185">
        <f t="shared" si="1"/>
        <v>0</v>
      </c>
      <c r="K15" s="186" t="str">
        <f>IF(+I15/'allg. Daten'!$D$21=0,"",+I15/'allg. Daten'!$D$21)</f>
        <v/>
      </c>
      <c r="L15" s="187">
        <f t="shared" si="2"/>
        <v>0</v>
      </c>
      <c r="M15" s="135"/>
      <c r="N15" s="167" t="s">
        <v>3</v>
      </c>
    </row>
    <row r="16" spans="1:20" x14ac:dyDescent="0.25">
      <c r="A16" s="179" t="e">
        <f>+VLOOKUP(C16,'allg. Daten'!$E$25:$F$77,2,FALSE)</f>
        <v>#N/A</v>
      </c>
      <c r="B16" s="150" t="str">
        <f>+$M$1&amp;" - "&amp;'allg. Daten'!A31</f>
        <v>(bitte Abrechnungszeitraum hier auswählen) - 6</v>
      </c>
      <c r="C16" s="161" t="str">
        <f>+IFERROR(VLOOKUP(B16,'allg. Daten'!$C$26:$E$77,3,FALSE),"")</f>
        <v/>
      </c>
      <c r="D16" s="146"/>
      <c r="E16" s="146"/>
      <c r="F16" s="146"/>
      <c r="G16" s="146"/>
      <c r="H16" s="163" t="e">
        <f t="shared" si="0"/>
        <v>#DIV/0!</v>
      </c>
      <c r="I16" s="163">
        <f>+ROUNDDOWN(F16/'allg. Daten'!$D$21,0)*'allg. Daten'!$D$21+ROUNDDOWN(G16/'allg. Daten'!$D$22,0)*'allg. Daten'!$D$22</f>
        <v>0</v>
      </c>
      <c r="J16" s="185">
        <f t="shared" si="1"/>
        <v>0</v>
      </c>
      <c r="K16" s="186" t="str">
        <f>IF(+I16/'allg. Daten'!$D$21=0,"",+I16/'allg. Daten'!$D$21)</f>
        <v/>
      </c>
      <c r="L16" s="187">
        <f t="shared" si="2"/>
        <v>0</v>
      </c>
      <c r="M16" s="135"/>
      <c r="N16" s="167" t="s">
        <v>3</v>
      </c>
    </row>
    <row r="17" spans="1:17" x14ac:dyDescent="0.25">
      <c r="A17" s="179" t="e">
        <f>+VLOOKUP(C17,'allg. Daten'!$E$25:$F$77,2,FALSE)</f>
        <v>#N/A</v>
      </c>
      <c r="B17" s="150" t="str">
        <f>+$M$1&amp;" - "&amp;'allg. Daten'!A32</f>
        <v>(bitte Abrechnungszeitraum hier auswählen) - 7</v>
      </c>
      <c r="C17" s="161" t="str">
        <f>+IFERROR(VLOOKUP(B17,'allg. Daten'!$C$26:$E$77,3,FALSE),"")</f>
        <v/>
      </c>
      <c r="D17" s="146"/>
      <c r="E17" s="146"/>
      <c r="F17" s="146"/>
      <c r="G17" s="146"/>
      <c r="H17" s="163" t="e">
        <f t="shared" si="0"/>
        <v>#DIV/0!</v>
      </c>
      <c r="I17" s="163">
        <f>+ROUNDDOWN(F17/'allg. Daten'!$D$21,0)*'allg. Daten'!$D$21+ROUNDDOWN(G17/'allg. Daten'!$D$22,0)*'allg. Daten'!$D$22</f>
        <v>0</v>
      </c>
      <c r="J17" s="185">
        <f t="shared" si="1"/>
        <v>0</v>
      </c>
      <c r="K17" s="186" t="str">
        <f>IF(+I17/'allg. Daten'!$D$21=0,"",+I17/'allg. Daten'!$D$21)</f>
        <v/>
      </c>
      <c r="L17" s="187">
        <f t="shared" si="2"/>
        <v>0</v>
      </c>
      <c r="M17" s="135"/>
      <c r="N17" s="167" t="s">
        <v>3</v>
      </c>
    </row>
    <row r="18" spans="1:17" x14ac:dyDescent="0.25">
      <c r="A18" s="179" t="e">
        <f>+VLOOKUP(C18,'allg. Daten'!$E$25:$F$77,2,FALSE)</f>
        <v>#N/A</v>
      </c>
      <c r="B18" s="150" t="str">
        <f>+$M$1&amp;" - "&amp;'allg. Daten'!A33</f>
        <v>(bitte Abrechnungszeitraum hier auswählen) - 8</v>
      </c>
      <c r="C18" s="161" t="str">
        <f>+IFERROR(VLOOKUP(B18,'allg. Daten'!$C$26:$E$77,3,FALSE),"")</f>
        <v/>
      </c>
      <c r="D18" s="146"/>
      <c r="E18" s="146"/>
      <c r="F18" s="146"/>
      <c r="G18" s="146"/>
      <c r="H18" s="163" t="e">
        <f t="shared" si="0"/>
        <v>#DIV/0!</v>
      </c>
      <c r="I18" s="163">
        <f>+ROUNDDOWN(F18/'allg. Daten'!$D$21,0)*'allg. Daten'!$D$21+ROUNDDOWN(G18/'allg. Daten'!$D$22,0)*'allg. Daten'!$D$22</f>
        <v>0</v>
      </c>
      <c r="J18" s="185">
        <f t="shared" si="1"/>
        <v>0</v>
      </c>
      <c r="K18" s="186" t="str">
        <f>IF(+I18/'allg. Daten'!$D$21=0,"",+I18/'allg. Daten'!$D$21)</f>
        <v/>
      </c>
      <c r="L18" s="187">
        <f t="shared" si="2"/>
        <v>0</v>
      </c>
      <c r="M18" s="135"/>
      <c r="N18" s="167" t="s">
        <v>3</v>
      </c>
    </row>
    <row r="19" spans="1:17" x14ac:dyDescent="0.25">
      <c r="A19" s="179" t="e">
        <f>+VLOOKUP(C19,'allg. Daten'!$E$25:$F$77,2,FALSE)</f>
        <v>#N/A</v>
      </c>
      <c r="B19" s="150" t="str">
        <f>+$M$1&amp;" - "&amp;'allg. Daten'!A34</f>
        <v>(bitte Abrechnungszeitraum hier auswählen) - 9</v>
      </c>
      <c r="C19" s="161" t="str">
        <f>+IFERROR(VLOOKUP(B19,'allg. Daten'!$C$26:$E$77,3,FALSE),"")</f>
        <v/>
      </c>
      <c r="D19" s="146"/>
      <c r="E19" s="146"/>
      <c r="F19" s="146"/>
      <c r="G19" s="146"/>
      <c r="H19" s="163" t="e">
        <f t="shared" si="0"/>
        <v>#DIV/0!</v>
      </c>
      <c r="I19" s="163">
        <f>+ROUNDDOWN(F19/'allg. Daten'!$D$21,0)*'allg. Daten'!$D$21+ROUNDDOWN(G19/'allg. Daten'!$D$22,0)*'allg. Daten'!$D$22</f>
        <v>0</v>
      </c>
      <c r="J19" s="185">
        <f t="shared" si="1"/>
        <v>0</v>
      </c>
      <c r="K19" s="186" t="str">
        <f>IF(+I19/'allg. Daten'!$D$21=0,"",+I19/'allg. Daten'!$D$21)</f>
        <v/>
      </c>
      <c r="L19" s="187">
        <f t="shared" si="2"/>
        <v>0</v>
      </c>
      <c r="M19" s="135"/>
      <c r="N19" s="167" t="s">
        <v>3</v>
      </c>
    </row>
    <row r="20" spans="1:17" x14ac:dyDescent="0.25">
      <c r="A20" s="179" t="e">
        <f>+VLOOKUP(C20,'allg. Daten'!$E$25:$F$77,2,FALSE)</f>
        <v>#N/A</v>
      </c>
      <c r="B20" s="150" t="str">
        <f>+$M$1&amp;" - "&amp;'allg. Daten'!A35</f>
        <v>(bitte Abrechnungszeitraum hier auswählen) - 10</v>
      </c>
      <c r="C20" s="161" t="str">
        <f>+IFERROR(VLOOKUP(B20,'allg. Daten'!$C$26:$E$77,3,FALSE),"")</f>
        <v/>
      </c>
      <c r="D20" s="146"/>
      <c r="E20" s="146"/>
      <c r="F20" s="146"/>
      <c r="G20" s="146"/>
      <c r="H20" s="163" t="e">
        <f t="shared" si="0"/>
        <v>#DIV/0!</v>
      </c>
      <c r="I20" s="163">
        <f>+ROUNDDOWN(F20/'allg. Daten'!$D$21,0)*'allg. Daten'!$D$21+ROUNDDOWN(G20/'allg. Daten'!$D$22,0)*'allg. Daten'!$D$22</f>
        <v>0</v>
      </c>
      <c r="J20" s="185">
        <f t="shared" si="1"/>
        <v>0</v>
      </c>
      <c r="K20" s="186" t="str">
        <f>IF(+I20/'allg. Daten'!$D$21=0,"",+I20/'allg. Daten'!$D$21)</f>
        <v/>
      </c>
      <c r="L20" s="187">
        <f t="shared" si="2"/>
        <v>0</v>
      </c>
      <c r="M20" s="135"/>
      <c r="N20" s="167" t="s">
        <v>3</v>
      </c>
    </row>
    <row r="21" spans="1:17" x14ac:dyDescent="0.25">
      <c r="A21" s="179" t="e">
        <f>+VLOOKUP(C21,'allg. Daten'!$E$25:$F$77,2,FALSE)</f>
        <v>#N/A</v>
      </c>
      <c r="B21" s="150" t="str">
        <f>+$M$1&amp;" - "&amp;'allg. Daten'!A36</f>
        <v>(bitte Abrechnungszeitraum hier auswählen) - 11</v>
      </c>
      <c r="C21" s="161" t="str">
        <f>+IFERROR(VLOOKUP(B21,'allg. Daten'!$C$26:$E$77,3,FALSE),"")</f>
        <v/>
      </c>
      <c r="D21" s="146"/>
      <c r="E21" s="146"/>
      <c r="F21" s="146"/>
      <c r="G21" s="146"/>
      <c r="H21" s="163" t="e">
        <f t="shared" si="0"/>
        <v>#DIV/0!</v>
      </c>
      <c r="I21" s="163">
        <f>+ROUNDDOWN(F21/'allg. Daten'!$D$21,0)*'allg. Daten'!$D$21+ROUNDDOWN(G21/'allg. Daten'!$D$22,0)*'allg. Daten'!$D$22</f>
        <v>0</v>
      </c>
      <c r="J21" s="185">
        <f t="shared" si="1"/>
        <v>0</v>
      </c>
      <c r="K21" s="186" t="str">
        <f>IF(+I21/'allg. Daten'!$D$21=0,"",+I21/'allg. Daten'!$D$21)</f>
        <v/>
      </c>
      <c r="L21" s="187">
        <f t="shared" si="2"/>
        <v>0</v>
      </c>
      <c r="M21" s="135"/>
      <c r="N21" s="167" t="s">
        <v>3</v>
      </c>
    </row>
    <row r="22" spans="1:17" x14ac:dyDescent="0.25">
      <c r="A22" s="179" t="e">
        <f>+VLOOKUP(C22,'allg. Daten'!$E$25:$F$77,2,FALSE)</f>
        <v>#N/A</v>
      </c>
      <c r="B22" s="150" t="str">
        <f>+$M$1&amp;" - "&amp;'allg. Daten'!A37</f>
        <v>(bitte Abrechnungszeitraum hier auswählen) - 12</v>
      </c>
      <c r="C22" s="161" t="str">
        <f>+IFERROR(VLOOKUP(B22,'allg. Daten'!$C$26:$E$77,3,FALSE),"")</f>
        <v/>
      </c>
      <c r="D22" s="146"/>
      <c r="E22" s="146"/>
      <c r="F22" s="146"/>
      <c r="G22" s="146"/>
      <c r="H22" s="163" t="e">
        <f t="shared" si="0"/>
        <v>#DIV/0!</v>
      </c>
      <c r="I22" s="163">
        <f>+ROUNDDOWN(F22/'allg. Daten'!$D$21,0)*'allg. Daten'!$D$21+ROUNDDOWN(G22/'allg. Daten'!$D$22,0)*'allg. Daten'!$D$22</f>
        <v>0</v>
      </c>
      <c r="J22" s="185">
        <f t="shared" si="1"/>
        <v>0</v>
      </c>
      <c r="K22" s="186" t="str">
        <f>IF(+I22/'allg. Daten'!$D$21=0,"",+I22/'allg. Daten'!$D$21)</f>
        <v/>
      </c>
      <c r="L22" s="187">
        <f t="shared" si="2"/>
        <v>0</v>
      </c>
      <c r="M22" s="135"/>
      <c r="N22" s="167" t="s">
        <v>3</v>
      </c>
    </row>
    <row r="23" spans="1:17" x14ac:dyDescent="0.25">
      <c r="A23" s="179" t="e">
        <f>+VLOOKUP(C23,'allg. Daten'!$E$25:$F$77,2,FALSE)</f>
        <v>#N/A</v>
      </c>
      <c r="B23" s="150" t="str">
        <f>+$M$1&amp;" - "&amp;'allg. Daten'!A38</f>
        <v>(bitte Abrechnungszeitraum hier auswählen) - 13</v>
      </c>
      <c r="C23" s="161" t="str">
        <f>+IFERROR(VLOOKUP(B23,'allg. Daten'!$C$26:$E$77,3,FALSE),"")</f>
        <v/>
      </c>
      <c r="D23" s="146"/>
      <c r="E23" s="146"/>
      <c r="F23" s="146"/>
      <c r="G23" s="146"/>
      <c r="H23" s="163" t="e">
        <f t="shared" si="0"/>
        <v>#DIV/0!</v>
      </c>
      <c r="I23" s="163">
        <f>+ROUNDDOWN(F23/'allg. Daten'!$D$21,0)*'allg. Daten'!$D$21+ROUNDDOWN(G23/'allg. Daten'!$D$22,0)*'allg. Daten'!$D$22</f>
        <v>0</v>
      </c>
      <c r="J23" s="185">
        <f t="shared" si="1"/>
        <v>0</v>
      </c>
      <c r="K23" s="186" t="str">
        <f>IF(+I23/'allg. Daten'!$D$21=0,"",+I23/'allg. Daten'!$D$21)</f>
        <v/>
      </c>
      <c r="L23" s="187">
        <f t="shared" si="2"/>
        <v>0</v>
      </c>
      <c r="M23" s="135"/>
      <c r="N23" s="167" t="s">
        <v>3</v>
      </c>
    </row>
    <row r="24" spans="1:17" x14ac:dyDescent="0.25">
      <c r="A24" s="179" t="e">
        <f>+VLOOKUP(C24,'allg. Daten'!$E$25:$F$77,2,FALSE)</f>
        <v>#N/A</v>
      </c>
      <c r="B24" s="150" t="str">
        <f>+$M$1&amp;" - "&amp;'allg. Daten'!A39</f>
        <v>(bitte Abrechnungszeitraum hier auswählen) - 14</v>
      </c>
      <c r="C24" s="161" t="str">
        <f>+IFERROR(VLOOKUP(B24,'allg. Daten'!$C$26:$E$77,3,FALSE),"")</f>
        <v/>
      </c>
      <c r="D24" s="146"/>
      <c r="E24" s="146"/>
      <c r="F24" s="146"/>
      <c r="G24" s="146"/>
      <c r="H24" s="163" t="e">
        <f t="shared" si="0"/>
        <v>#DIV/0!</v>
      </c>
      <c r="I24" s="163">
        <f>+ROUNDDOWN(F24/'allg. Daten'!$D$21,0)*'allg. Daten'!$D$21+ROUNDDOWN(G24/'allg. Daten'!$D$22,0)*'allg. Daten'!$D$22</f>
        <v>0</v>
      </c>
      <c r="J24" s="185">
        <f t="shared" si="1"/>
        <v>0</v>
      </c>
      <c r="K24" s="186" t="str">
        <f>IF(+I24/'allg. Daten'!$D$21=0,"",+I24/'allg. Daten'!$D$21)</f>
        <v/>
      </c>
      <c r="L24" s="187">
        <f t="shared" si="2"/>
        <v>0</v>
      </c>
      <c r="M24" s="135"/>
      <c r="N24" s="167" t="s">
        <v>3</v>
      </c>
    </row>
    <row r="25" spans="1:17" x14ac:dyDescent="0.25">
      <c r="A25" s="179" t="e">
        <f>+VLOOKUP(C25,'allg. Daten'!$E$25:$F$77,2,FALSE)</f>
        <v>#N/A</v>
      </c>
      <c r="B25" s="150" t="str">
        <f>+$M$1&amp;" - "&amp;'allg. Daten'!A40</f>
        <v>(bitte Abrechnungszeitraum hier auswählen) - 15</v>
      </c>
      <c r="C25" s="161" t="str">
        <f>+IFERROR(VLOOKUP(B25,'allg. Daten'!$C$26:$E$77,3,FALSE),"")</f>
        <v/>
      </c>
      <c r="D25" s="146"/>
      <c r="E25" s="146"/>
      <c r="F25" s="146"/>
      <c r="G25" s="146"/>
      <c r="H25" s="163" t="e">
        <f t="shared" si="0"/>
        <v>#DIV/0!</v>
      </c>
      <c r="I25" s="163">
        <f>+ROUNDDOWN(F25/'allg. Daten'!$D$21,0)*'allg. Daten'!$D$21+ROUNDDOWN(G25/'allg. Daten'!$D$22,0)*'allg. Daten'!$D$22</f>
        <v>0</v>
      </c>
      <c r="J25" s="185">
        <f t="shared" si="1"/>
        <v>0</v>
      </c>
      <c r="K25" s="186" t="str">
        <f>IF(+I25/'allg. Daten'!$D$21=0,"",+I25/'allg. Daten'!$D$21)</f>
        <v/>
      </c>
      <c r="L25" s="187">
        <f t="shared" si="2"/>
        <v>0</v>
      </c>
      <c r="M25" s="135"/>
      <c r="N25" s="167" t="s">
        <v>3</v>
      </c>
    </row>
    <row r="26" spans="1:17" x14ac:dyDescent="0.25">
      <c r="A26" s="179" t="e">
        <f>+VLOOKUP(C26,'allg. Daten'!$E$25:$F$77,2,FALSE)</f>
        <v>#N/A</v>
      </c>
      <c r="B26" s="150" t="str">
        <f>+$M$1&amp;" - "&amp;'allg. Daten'!A41</f>
        <v>(bitte Abrechnungszeitraum hier auswählen) - 16</v>
      </c>
      <c r="C26" s="161" t="str">
        <f>+IFERROR(VLOOKUP(B26,'allg. Daten'!$C$26:$E$77,3,FALSE),"")</f>
        <v/>
      </c>
      <c r="D26" s="146"/>
      <c r="E26" s="146"/>
      <c r="F26" s="146"/>
      <c r="G26" s="146"/>
      <c r="H26" s="163" t="e">
        <f t="shared" si="0"/>
        <v>#DIV/0!</v>
      </c>
      <c r="I26" s="163">
        <f>+ROUNDDOWN(F26/'allg. Daten'!$D$21,0)*'allg. Daten'!$D$21+ROUNDDOWN(G26/'allg. Daten'!$D$22,0)*'allg. Daten'!$D$22</f>
        <v>0</v>
      </c>
      <c r="J26" s="185">
        <f t="shared" si="1"/>
        <v>0</v>
      </c>
      <c r="K26" s="186" t="str">
        <f>IF(+I26/'allg. Daten'!$D$21=0,"",+I26/'allg. Daten'!$D$21)</f>
        <v/>
      </c>
      <c r="L26" s="187">
        <f t="shared" si="2"/>
        <v>0</v>
      </c>
      <c r="M26" s="135"/>
      <c r="N26" s="167" t="s">
        <v>3</v>
      </c>
    </row>
    <row r="27" spans="1:17" x14ac:dyDescent="0.25">
      <c r="A27" s="179" t="e">
        <f>+VLOOKUP(C27,'allg. Daten'!$E$25:$F$77,2,FALSE)</f>
        <v>#N/A</v>
      </c>
      <c r="B27" s="150" t="str">
        <f>+$M$1&amp;" - "&amp;'allg. Daten'!A42</f>
        <v>(bitte Abrechnungszeitraum hier auswählen) - 17</v>
      </c>
      <c r="C27" s="161" t="str">
        <f>+IFERROR(VLOOKUP(B27,'allg. Daten'!$C$26:$E$77,3,FALSE),"")</f>
        <v/>
      </c>
      <c r="D27" s="146"/>
      <c r="E27" s="146"/>
      <c r="F27" s="146"/>
      <c r="G27" s="146"/>
      <c r="H27" s="163" t="e">
        <f t="shared" si="0"/>
        <v>#DIV/0!</v>
      </c>
      <c r="I27" s="163">
        <f>+ROUNDDOWN(F27/'allg. Daten'!$D$21,0)*'allg. Daten'!$D$21+ROUNDDOWN(G27/'allg. Daten'!$D$22,0)*'allg. Daten'!$D$22</f>
        <v>0</v>
      </c>
      <c r="J27" s="185">
        <f t="shared" si="1"/>
        <v>0</v>
      </c>
      <c r="K27" s="186" t="str">
        <f>IF(+I27/'allg. Daten'!$D$21=0,"",+I27/'allg. Daten'!$D$21)</f>
        <v/>
      </c>
      <c r="L27" s="187">
        <f t="shared" si="2"/>
        <v>0</v>
      </c>
      <c r="M27" s="135"/>
      <c r="N27" s="167" t="s">
        <v>3</v>
      </c>
    </row>
    <row r="28" spans="1:17" ht="15.75" thickBot="1" x14ac:dyDescent="0.3">
      <c r="A28" s="179" t="e">
        <f>+VLOOKUP(C28,'allg. Daten'!$E$25:$F$77,2,FALSE)</f>
        <v>#N/A</v>
      </c>
      <c r="B28" s="150" t="str">
        <f>+$M$1&amp;" - "&amp;'allg. Daten'!A43</f>
        <v>(bitte Abrechnungszeitraum hier auswählen) - 18</v>
      </c>
      <c r="C28" s="168" t="str">
        <f>+IFERROR(VLOOKUP(B28,'allg. Daten'!$C$26:$E$77,3,FALSE),"")</f>
        <v/>
      </c>
      <c r="D28" s="147"/>
      <c r="E28" s="147"/>
      <c r="F28" s="147"/>
      <c r="G28" s="147"/>
      <c r="H28" s="163" t="e">
        <f t="shared" si="0"/>
        <v>#DIV/0!</v>
      </c>
      <c r="I28" s="169">
        <f>+ROUNDDOWN(F28/'allg. Daten'!$D$21,0)*'allg. Daten'!$D$21+ROUNDDOWN(G28/'allg. Daten'!$D$22,0)*'allg. Daten'!$D$22</f>
        <v>0</v>
      </c>
      <c r="J28" s="185">
        <f t="shared" si="1"/>
        <v>0</v>
      </c>
      <c r="K28" s="186" t="str">
        <f>IF(+I28/'allg. Daten'!$D$21=0,"",+I28/'allg. Daten'!$D$21)</f>
        <v/>
      </c>
      <c r="L28" s="187">
        <f t="shared" si="2"/>
        <v>0</v>
      </c>
      <c r="M28" s="136"/>
      <c r="N28" s="170" t="s">
        <v>3</v>
      </c>
    </row>
    <row r="29" spans="1:17" x14ac:dyDescent="0.25">
      <c r="B29" s="150"/>
      <c r="C29" s="171" t="s">
        <v>11</v>
      </c>
      <c r="D29" s="172">
        <f t="array" ref="D29">+IFERROR(SUM(ROUNDDOWN(D$11:D$28/$N$6,0)*$N$6),0)</f>
        <v>0</v>
      </c>
      <c r="E29" s="172">
        <f t="array" ref="E29">+IFERROR(SUM(ROUNDDOWN(E$11:E$28/$N$6,0)*$N$6),0)</f>
        <v>0</v>
      </c>
      <c r="F29" s="173"/>
      <c r="G29" s="173"/>
      <c r="H29" s="175">
        <f>SUM(D29:E29)</f>
        <v>0</v>
      </c>
      <c r="I29" s="175">
        <f>SUM(F29:G29)</f>
        <v>0</v>
      </c>
      <c r="J29" s="176">
        <f>SUM(J11:J28)</f>
        <v>0</v>
      </c>
      <c r="K29" s="173"/>
      <c r="L29" s="173"/>
      <c r="M29" s="177"/>
    </row>
    <row r="30" spans="1:17" x14ac:dyDescent="0.25">
      <c r="B30" s="150"/>
      <c r="C30" s="171" t="s">
        <v>10</v>
      </c>
      <c r="D30" s="173"/>
      <c r="E30" s="173"/>
      <c r="F30" s="172">
        <f t="array" ref="F30">+SUM(ROUNDDOWN(F$11:F$28/'allg. Daten'!$D$21,0)*'allg. Daten'!$D$21)</f>
        <v>0</v>
      </c>
      <c r="G30" s="172">
        <f t="array" ref="G30">+SUM(ROUNDDOWN(G$11:G$28/'allg. Daten'!$D$22,0)*'allg. Daten'!$D$22)</f>
        <v>0</v>
      </c>
      <c r="H30" s="175"/>
      <c r="I30" s="175">
        <f>SUM(F30:G30)</f>
        <v>0</v>
      </c>
      <c r="J30" s="173"/>
      <c r="K30" s="176">
        <f>SUM(K11:K28)</f>
        <v>0</v>
      </c>
      <c r="L30" s="173"/>
      <c r="M30" s="173"/>
    </row>
    <row r="31" spans="1:17" x14ac:dyDescent="0.25">
      <c r="B31" s="150"/>
      <c r="C31" s="188" t="s">
        <v>57</v>
      </c>
      <c r="D31" s="189"/>
      <c r="E31" s="189"/>
      <c r="F31" s="189"/>
      <c r="G31" s="189"/>
      <c r="H31" s="189"/>
      <c r="I31" s="189"/>
      <c r="J31" s="189"/>
      <c r="K31" s="189"/>
      <c r="L31" s="190">
        <f>+J29+K30</f>
        <v>0</v>
      </c>
      <c r="M31" s="190">
        <f>SUM(M11:M28)</f>
        <v>0</v>
      </c>
    </row>
    <row r="32" spans="1:17" ht="15" customHeight="1" x14ac:dyDescent="0.25">
      <c r="C32" s="281" t="s">
        <v>80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193"/>
      <c r="P32" s="181"/>
      <c r="Q32" s="191"/>
    </row>
    <row r="33" spans="1:16" x14ac:dyDescent="0.25"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193"/>
      <c r="P33" s="181"/>
    </row>
    <row r="34" spans="1:16" ht="21" customHeight="1" x14ac:dyDescent="0.25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193"/>
      <c r="P34" s="181"/>
    </row>
    <row r="35" spans="1:16" ht="15.75" x14ac:dyDescent="0.25">
      <c r="C35" s="193"/>
      <c r="D35" s="195"/>
      <c r="E35" s="195"/>
      <c r="F35" s="196"/>
      <c r="G35" s="196"/>
      <c r="H35" s="196"/>
      <c r="I35" s="196"/>
      <c r="J35" s="196"/>
      <c r="K35" s="197"/>
      <c r="L35" s="197"/>
      <c r="M35" s="197"/>
      <c r="N35" s="198"/>
      <c r="O35" s="193"/>
      <c r="P35" s="181"/>
    </row>
    <row r="36" spans="1:16" ht="12.6" customHeight="1" x14ac:dyDescent="0.25">
      <c r="C36" s="12" t="s">
        <v>58</v>
      </c>
      <c r="D36" s="195"/>
      <c r="E36" s="195"/>
      <c r="F36" s="196"/>
      <c r="G36" s="196"/>
      <c r="H36" s="196"/>
      <c r="I36" s="196"/>
      <c r="J36" s="196"/>
      <c r="K36" s="197"/>
      <c r="L36" s="197"/>
      <c r="M36" s="197"/>
      <c r="N36" s="198"/>
      <c r="O36" s="193"/>
      <c r="P36" s="181"/>
    </row>
    <row r="37" spans="1:16" ht="12.6" customHeight="1" x14ac:dyDescent="0.25">
      <c r="C37" s="199" t="s">
        <v>59</v>
      </c>
      <c r="D37" s="199"/>
      <c r="E37" s="199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81"/>
    </row>
    <row r="38" spans="1:16" ht="12.6" customHeight="1" x14ac:dyDescent="0.25">
      <c r="C38" s="195" t="s">
        <v>60</v>
      </c>
      <c r="D38" s="195"/>
      <c r="E38" s="195"/>
      <c r="F38" s="196"/>
      <c r="G38" s="196"/>
      <c r="H38" s="196"/>
      <c r="I38" s="196"/>
      <c r="J38" s="196"/>
      <c r="K38" s="197"/>
      <c r="L38" s="197"/>
      <c r="M38" s="197"/>
      <c r="N38" s="200"/>
      <c r="O38" s="193"/>
      <c r="P38" s="181"/>
    </row>
    <row r="39" spans="1:16" ht="14.25" customHeight="1" x14ac:dyDescent="0.25">
      <c r="C39" s="199" t="s">
        <v>61</v>
      </c>
      <c r="D39" s="12"/>
      <c r="E39" s="12"/>
      <c r="F39" s="196"/>
      <c r="G39" s="196"/>
      <c r="H39" s="196"/>
      <c r="I39" s="196"/>
      <c r="J39" s="196"/>
      <c r="K39" s="197"/>
      <c r="L39" s="197"/>
      <c r="M39" s="197"/>
      <c r="N39" s="200"/>
      <c r="O39" s="193"/>
      <c r="P39" s="181"/>
    </row>
    <row r="40" spans="1:16" ht="14.25" customHeight="1" x14ac:dyDescent="0.25">
      <c r="C40" s="195" t="s">
        <v>62</v>
      </c>
      <c r="D40" s="195"/>
      <c r="E40" s="201"/>
      <c r="F40" s="124"/>
      <c r="G40" s="124"/>
      <c r="H40" s="124"/>
      <c r="I40" s="124"/>
      <c r="J40" s="124"/>
      <c r="K40" s="124"/>
      <c r="L40" s="124"/>
      <c r="M40" s="202"/>
      <c r="N40" s="203"/>
      <c r="O40" s="193"/>
      <c r="P40" s="181"/>
    </row>
    <row r="41" spans="1:16" ht="12.6" customHeight="1" x14ac:dyDescent="0.25">
      <c r="C41" s="204" t="s">
        <v>63</v>
      </c>
      <c r="D41" s="204"/>
      <c r="E41" s="204"/>
      <c r="F41" s="13"/>
      <c r="G41" s="123"/>
      <c r="H41" s="123"/>
      <c r="I41" s="123"/>
      <c r="J41" s="123"/>
      <c r="K41" s="123"/>
      <c r="L41" s="123"/>
      <c r="M41" s="196"/>
      <c r="N41" s="194"/>
      <c r="O41" s="193"/>
      <c r="P41" s="181"/>
    </row>
    <row r="42" spans="1:16" ht="12.6" customHeight="1" x14ac:dyDescent="0.25">
      <c r="C42" s="205"/>
      <c r="D42" s="206"/>
      <c r="E42" s="206"/>
      <c r="F42" s="207"/>
      <c r="G42" s="206"/>
      <c r="H42" s="125"/>
      <c r="I42" s="125"/>
      <c r="J42" s="125"/>
      <c r="K42" s="125"/>
      <c r="L42" s="125"/>
      <c r="M42" s="206"/>
      <c r="N42" s="205"/>
      <c r="O42" s="193"/>
      <c r="P42" s="181"/>
    </row>
    <row r="43" spans="1:16" ht="12.6" customHeight="1" x14ac:dyDescent="0.25">
      <c r="C43" s="208"/>
      <c r="D43" s="126"/>
      <c r="E43" s="126"/>
      <c r="F43" s="208"/>
      <c r="G43" s="138"/>
      <c r="H43" s="138"/>
      <c r="I43" s="138"/>
      <c r="J43" s="138"/>
      <c r="K43" s="138"/>
      <c r="L43" s="138"/>
      <c r="M43" s="208"/>
      <c r="N43" s="208"/>
      <c r="O43" s="193"/>
      <c r="P43" s="181"/>
    </row>
    <row r="44" spans="1:16" x14ac:dyDescent="0.25">
      <c r="A44" s="181"/>
      <c r="B44" s="155"/>
      <c r="C44" s="127" t="s">
        <v>64</v>
      </c>
      <c r="D44" s="122"/>
      <c r="E44" s="122"/>
      <c r="F44" s="139"/>
      <c r="G44" s="139"/>
      <c r="H44" s="139"/>
      <c r="I44" s="139"/>
      <c r="J44" s="139"/>
      <c r="K44" s="139"/>
      <c r="L44" s="139"/>
      <c r="M44" s="194"/>
      <c r="N44" s="194"/>
      <c r="O44" s="193"/>
      <c r="P44" s="181"/>
    </row>
    <row r="45" spans="1:16" s="181" customFormat="1" x14ac:dyDescent="0.25">
      <c r="B45" s="155"/>
      <c r="C45" s="14"/>
      <c r="D45" s="209"/>
      <c r="E45" s="209"/>
      <c r="F45" s="209"/>
      <c r="G45" s="209"/>
      <c r="H45" s="139"/>
      <c r="I45" s="139"/>
      <c r="J45" s="139"/>
      <c r="K45" s="139"/>
      <c r="L45" s="139"/>
      <c r="M45" s="194"/>
      <c r="N45" s="194"/>
      <c r="O45" s="193"/>
    </row>
    <row r="46" spans="1:16" s="181" customFormat="1" x14ac:dyDescent="0.25">
      <c r="B46" s="155"/>
      <c r="C46" s="210" t="s">
        <v>65</v>
      </c>
      <c r="D46" s="211"/>
      <c r="E46" s="210"/>
      <c r="F46" s="210"/>
      <c r="G46" s="210"/>
      <c r="H46" s="140"/>
      <c r="I46" s="140"/>
      <c r="J46" s="140"/>
      <c r="K46" s="140"/>
      <c r="L46" s="140"/>
      <c r="M46" s="205"/>
      <c r="N46" s="205"/>
      <c r="O46" s="193"/>
    </row>
    <row r="47" spans="1:16" s="181" customFormat="1" x14ac:dyDescent="0.25">
      <c r="B47" s="155"/>
      <c r="C47" s="194"/>
      <c r="D47" s="194"/>
      <c r="E47" s="194"/>
      <c r="F47" s="194"/>
      <c r="G47" s="194"/>
      <c r="H47" s="194"/>
      <c r="I47" s="194"/>
      <c r="J47" s="194"/>
      <c r="K47" s="212"/>
      <c r="L47" s="212"/>
      <c r="M47" s="212"/>
      <c r="N47" s="200"/>
      <c r="O47" s="193"/>
    </row>
    <row r="48" spans="1:16" s="181" customFormat="1" ht="7.5" customHeight="1" x14ac:dyDescent="0.25">
      <c r="B48" s="155"/>
      <c r="C48" s="194"/>
      <c r="D48" s="194"/>
      <c r="E48" s="194"/>
      <c r="F48" s="194"/>
      <c r="G48" s="194"/>
      <c r="H48" s="194"/>
      <c r="I48" s="194"/>
      <c r="J48" s="194"/>
      <c r="K48" s="212"/>
      <c r="L48" s="212"/>
      <c r="M48" s="212"/>
      <c r="N48" s="200"/>
      <c r="O48" s="193"/>
    </row>
    <row r="49" spans="1:16" s="181" customFormat="1" ht="15" customHeight="1" x14ac:dyDescent="0.25">
      <c r="B49" s="155"/>
      <c r="C49" s="194"/>
      <c r="D49" s="194"/>
      <c r="E49" s="194"/>
      <c r="F49" s="194"/>
      <c r="G49" s="194"/>
      <c r="H49" s="194"/>
      <c r="I49" s="194"/>
      <c r="J49" s="194"/>
      <c r="K49" s="270" t="s">
        <v>81</v>
      </c>
      <c r="L49" s="271"/>
      <c r="M49" s="271"/>
      <c r="N49" s="272"/>
      <c r="O49" s="193"/>
    </row>
    <row r="50" spans="1:16" s="181" customFormat="1" ht="15" customHeight="1" x14ac:dyDescent="0.25">
      <c r="B50" s="155"/>
      <c r="C50" s="279" t="s">
        <v>82</v>
      </c>
      <c r="D50" s="213"/>
      <c r="E50" s="213"/>
      <c r="F50" s="194"/>
      <c r="G50" s="194"/>
      <c r="H50" s="214"/>
      <c r="I50" s="214"/>
      <c r="J50" s="214"/>
      <c r="K50" s="273"/>
      <c r="L50" s="274"/>
      <c r="M50" s="274"/>
      <c r="N50" s="275"/>
      <c r="O50" s="193"/>
    </row>
    <row r="51" spans="1:16" s="181" customFormat="1" x14ac:dyDescent="0.25">
      <c r="B51" s="155"/>
      <c r="C51" s="280"/>
      <c r="D51" s="213"/>
      <c r="E51" s="213"/>
      <c r="F51" s="205"/>
      <c r="G51" s="205"/>
      <c r="H51" s="215"/>
      <c r="I51" s="215"/>
      <c r="J51" s="215"/>
      <c r="K51" s="273"/>
      <c r="L51" s="274"/>
      <c r="M51" s="274"/>
      <c r="N51" s="275"/>
      <c r="O51" s="193"/>
    </row>
    <row r="52" spans="1:16" s="181" customFormat="1" ht="15" customHeight="1" x14ac:dyDescent="0.25">
      <c r="B52" s="155"/>
      <c r="C52" s="216"/>
      <c r="D52" s="217" t="s">
        <v>4</v>
      </c>
      <c r="E52" s="218"/>
      <c r="F52" s="282" t="s">
        <v>66</v>
      </c>
      <c r="G52" s="282"/>
      <c r="H52" s="282"/>
      <c r="I52" s="282"/>
      <c r="J52" s="282"/>
      <c r="K52" s="273"/>
      <c r="L52" s="274"/>
      <c r="M52" s="274"/>
      <c r="N52" s="275"/>
      <c r="O52" s="193"/>
    </row>
    <row r="53" spans="1:16" s="181" customFormat="1" ht="15.75" customHeight="1" x14ac:dyDescent="0.25">
      <c r="B53" s="155"/>
      <c r="C53" s="194"/>
      <c r="D53" s="194"/>
      <c r="E53" s="194"/>
      <c r="F53" s="282"/>
      <c r="G53" s="282"/>
      <c r="H53" s="282"/>
      <c r="I53" s="282"/>
      <c r="J53" s="282"/>
      <c r="K53" s="276"/>
      <c r="L53" s="277"/>
      <c r="M53" s="277"/>
      <c r="N53" s="278"/>
      <c r="O53" s="193"/>
    </row>
    <row r="54" spans="1:16" s="181" customFormat="1" x14ac:dyDescent="0.25">
      <c r="B54" s="155"/>
      <c r="C54" s="194"/>
      <c r="D54" s="194"/>
      <c r="E54" s="194"/>
      <c r="F54" s="194"/>
      <c r="G54" s="194"/>
      <c r="H54" s="194"/>
      <c r="I54" s="194"/>
      <c r="J54" s="194"/>
      <c r="K54" s="212"/>
      <c r="L54" s="212"/>
      <c r="M54" s="212"/>
      <c r="N54" s="200"/>
      <c r="O54" s="193"/>
    </row>
    <row r="55" spans="1:16" s="181" customFormat="1" ht="15" customHeight="1" x14ac:dyDescent="0.25">
      <c r="B55" s="155"/>
      <c r="C55" s="283" t="s">
        <v>83</v>
      </c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193"/>
    </row>
    <row r="56" spans="1:16" s="181" customFormat="1" x14ac:dyDescent="0.25">
      <c r="B56" s="155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193"/>
    </row>
    <row r="57" spans="1:16" s="181" customFormat="1" ht="15" customHeight="1" x14ac:dyDescent="0.25">
      <c r="B57" s="155"/>
      <c r="C57" s="219"/>
      <c r="D57" s="219"/>
      <c r="E57" s="219"/>
      <c r="F57" s="219"/>
      <c r="G57" s="219"/>
      <c r="H57" s="219"/>
      <c r="I57" s="219"/>
      <c r="J57" s="219"/>
      <c r="K57" s="270" t="s">
        <v>84</v>
      </c>
      <c r="L57" s="271"/>
      <c r="M57" s="271"/>
      <c r="N57" s="272"/>
      <c r="O57" s="193"/>
    </row>
    <row r="58" spans="1:16" s="181" customFormat="1" ht="15" customHeight="1" x14ac:dyDescent="0.25">
      <c r="B58" s="155"/>
      <c r="C58" s="279" t="s">
        <v>82</v>
      </c>
      <c r="D58" s="213"/>
      <c r="E58" s="213"/>
      <c r="F58" s="194"/>
      <c r="G58" s="194"/>
      <c r="H58" s="214"/>
      <c r="I58" s="214"/>
      <c r="J58" s="214"/>
      <c r="K58" s="273"/>
      <c r="L58" s="274"/>
      <c r="M58" s="274"/>
      <c r="N58" s="275"/>
      <c r="O58" s="193"/>
    </row>
    <row r="59" spans="1:16" s="181" customFormat="1" x14ac:dyDescent="0.25">
      <c r="B59" s="155"/>
      <c r="C59" s="280"/>
      <c r="D59" s="213"/>
      <c r="E59" s="213"/>
      <c r="F59" s="194"/>
      <c r="G59" s="194"/>
      <c r="H59" s="220"/>
      <c r="I59" s="220"/>
      <c r="J59" s="221"/>
      <c r="K59" s="273"/>
      <c r="L59" s="274"/>
      <c r="M59" s="274"/>
      <c r="N59" s="275"/>
      <c r="O59" s="193"/>
    </row>
    <row r="60" spans="1:16" s="181" customFormat="1" ht="15.75" customHeight="1" x14ac:dyDescent="0.25">
      <c r="B60" s="155"/>
      <c r="C60" s="216"/>
      <c r="D60" s="217" t="s">
        <v>4</v>
      </c>
      <c r="E60" s="218"/>
      <c r="F60" s="222" t="s">
        <v>67</v>
      </c>
      <c r="G60" s="223"/>
      <c r="H60" s="224"/>
      <c r="I60" s="224"/>
      <c r="J60" s="224"/>
      <c r="K60" s="273"/>
      <c r="L60" s="274"/>
      <c r="M60" s="274"/>
      <c r="N60" s="275"/>
      <c r="O60" s="193"/>
    </row>
    <row r="61" spans="1:16" x14ac:dyDescent="0.25">
      <c r="A61" s="181"/>
      <c r="B61" s="155"/>
      <c r="C61" s="193"/>
      <c r="D61" s="193"/>
      <c r="E61" s="193"/>
      <c r="F61" s="225" t="s">
        <v>68</v>
      </c>
      <c r="G61" s="193"/>
      <c r="H61" s="193"/>
      <c r="I61" s="193"/>
      <c r="J61" s="193"/>
      <c r="K61" s="276"/>
      <c r="L61" s="277"/>
      <c r="M61" s="277"/>
      <c r="N61" s="278"/>
      <c r="O61" s="193"/>
      <c r="P61" s="181"/>
    </row>
    <row r="62" spans="1:16" x14ac:dyDescent="0.25">
      <c r="A62" s="181"/>
      <c r="B62" s="155"/>
      <c r="P62" s="181"/>
    </row>
    <row r="63" spans="1:16" x14ac:dyDescent="0.25">
      <c r="P63" s="181"/>
    </row>
    <row r="64" spans="1:16" x14ac:dyDescent="0.25">
      <c r="P64" s="181"/>
    </row>
    <row r="65" spans="3:16" x14ac:dyDescent="0.25"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</row>
    <row r="66" spans="3:16" x14ac:dyDescent="0.25"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</row>
    <row r="67" spans="3:16" x14ac:dyDescent="0.25"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</row>
    <row r="68" spans="3:16" x14ac:dyDescent="0.25"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</row>
    <row r="69" spans="3:16" x14ac:dyDescent="0.25"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</row>
  </sheetData>
  <sheetProtection algorithmName="SHA-512" hashValue="N2Mo0G0Yhi++dHDhISIjXJaXIi+cIsU514pkkQ2XSaWWznqwZYN/nP4FoIz0SUgw+HQDkgbuZaCYdA61aCrsqg==" saltValue="bDoD0d9LgTf4viJsiVutig==" spinCount="100000" sheet="1" objects="1" scenarios="1"/>
  <mergeCells count="21">
    <mergeCell ref="C2:K3"/>
    <mergeCell ref="L2:N3"/>
    <mergeCell ref="D5:K5"/>
    <mergeCell ref="L5:N5"/>
    <mergeCell ref="D6:K6"/>
    <mergeCell ref="L6:M6"/>
    <mergeCell ref="D7:G7"/>
    <mergeCell ref="J7:M7"/>
    <mergeCell ref="C9:C10"/>
    <mergeCell ref="D9:G9"/>
    <mergeCell ref="H9:I9"/>
    <mergeCell ref="J9:K9"/>
    <mergeCell ref="L9:L10"/>
    <mergeCell ref="M9:N10"/>
    <mergeCell ref="K57:N61"/>
    <mergeCell ref="C58:C59"/>
    <mergeCell ref="C32:N34"/>
    <mergeCell ref="K49:N53"/>
    <mergeCell ref="C50:C51"/>
    <mergeCell ref="F52:J53"/>
    <mergeCell ref="C55:N56"/>
  </mergeCells>
  <conditionalFormatting sqref="H29:J29 I30:J30">
    <cfRule type="cellIs" dxfId="26" priority="27" operator="equal">
      <formula>0</formula>
    </cfRule>
  </conditionalFormatting>
  <conditionalFormatting sqref="D29:J30 D31:E31">
    <cfRule type="cellIs" dxfId="25" priority="26" operator="equal">
      <formula>0</formula>
    </cfRule>
  </conditionalFormatting>
  <conditionalFormatting sqref="K30 L31">
    <cfRule type="cellIs" dxfId="24" priority="25" operator="equal">
      <formula>0</formula>
    </cfRule>
  </conditionalFormatting>
  <conditionalFormatting sqref="K30 L31">
    <cfRule type="cellIs" dxfId="23" priority="24" operator="equal">
      <formula>0</formula>
    </cfRule>
  </conditionalFormatting>
  <conditionalFormatting sqref="M29">
    <cfRule type="cellIs" dxfId="22" priority="23" operator="equal">
      <formula>0</formula>
    </cfRule>
  </conditionalFormatting>
  <conditionalFormatting sqref="M29">
    <cfRule type="cellIs" dxfId="21" priority="22" operator="equal">
      <formula>0</formula>
    </cfRule>
  </conditionalFormatting>
  <conditionalFormatting sqref="M31">
    <cfRule type="cellIs" dxfId="20" priority="21" operator="equal">
      <formula>0</formula>
    </cfRule>
  </conditionalFormatting>
  <conditionalFormatting sqref="M31">
    <cfRule type="cellIs" dxfId="19" priority="20" operator="equal">
      <formula>0</formula>
    </cfRule>
  </conditionalFormatting>
  <conditionalFormatting sqref="F31:K31">
    <cfRule type="cellIs" dxfId="18" priority="19" operator="equal">
      <formula>0</formula>
    </cfRule>
  </conditionalFormatting>
  <conditionalFormatting sqref="J11:J28">
    <cfRule type="cellIs" dxfId="17" priority="18" operator="equal">
      <formula>0</formula>
    </cfRule>
  </conditionalFormatting>
  <conditionalFormatting sqref="K11:L28">
    <cfRule type="cellIs" dxfId="16" priority="17" operator="equal">
      <formula>0</formula>
    </cfRule>
  </conditionalFormatting>
  <conditionalFormatting sqref="J11:L28">
    <cfRule type="cellIs" dxfId="15" priority="16" operator="equal">
      <formula>0</formula>
    </cfRule>
  </conditionalFormatting>
  <conditionalFormatting sqref="I11">
    <cfRule type="cellIs" dxfId="14" priority="9" operator="equal">
      <formula>0</formula>
    </cfRule>
  </conditionalFormatting>
  <conditionalFormatting sqref="I11">
    <cfRule type="cellIs" dxfId="13" priority="8" operator="equal">
      <formula>0</formula>
    </cfRule>
  </conditionalFormatting>
  <conditionalFormatting sqref="H12:H28">
    <cfRule type="cellIs" dxfId="12" priority="15" operator="equal">
      <formula>0</formula>
    </cfRule>
  </conditionalFormatting>
  <conditionalFormatting sqref="H12:H28">
    <cfRule type="cellIs" dxfId="11" priority="14" operator="equal">
      <formula>0</formula>
    </cfRule>
  </conditionalFormatting>
  <conditionalFormatting sqref="H11:H28">
    <cfRule type="cellIs" dxfId="10" priority="11" operator="equal">
      <formula>0</formula>
    </cfRule>
  </conditionalFormatting>
  <conditionalFormatting sqref="H11:H28">
    <cfRule type="cellIs" dxfId="9" priority="10" operator="equal">
      <formula>0</formula>
    </cfRule>
  </conditionalFormatting>
  <conditionalFormatting sqref="I12:I28">
    <cfRule type="cellIs" dxfId="8" priority="13" operator="equal">
      <formula>0</formula>
    </cfRule>
  </conditionalFormatting>
  <conditionalFormatting sqref="I12:I28">
    <cfRule type="cellIs" dxfId="7" priority="12" operator="equal">
      <formula>0</formula>
    </cfRule>
  </conditionalFormatting>
  <conditionalFormatting sqref="C11:C28">
    <cfRule type="expression" dxfId="6" priority="7">
      <formula>AND($L$5&gt;10000,$A11="Ferien")</formula>
    </cfRule>
  </conditionalFormatting>
  <conditionalFormatting sqref="D11:N11 D19:N28 H12:N17 H18:L18 N18">
    <cfRule type="expression" dxfId="5" priority="6" stopIfTrue="1">
      <formula>AND($L$5&gt;10000,$A11="Ferien")</formula>
    </cfRule>
  </conditionalFormatting>
  <conditionalFormatting sqref="D11:M11 D19:M28 H12:M17 H18:L18">
    <cfRule type="expression" dxfId="4" priority="5" stopIfTrue="1">
      <formula>AND($L$5&gt;10000,$A11="Ferien")</formula>
    </cfRule>
  </conditionalFormatting>
  <conditionalFormatting sqref="D12:G18">
    <cfRule type="expression" dxfId="3" priority="4" stopIfTrue="1">
      <formula>AND($L$5&gt;10000,$A12="Ferien")</formula>
    </cfRule>
  </conditionalFormatting>
  <conditionalFormatting sqref="D12:G18">
    <cfRule type="expression" dxfId="2" priority="3" stopIfTrue="1">
      <formula>AND($L$5&gt;10000,$A12="Ferien")</formula>
    </cfRule>
  </conditionalFormatting>
  <conditionalFormatting sqref="M18">
    <cfRule type="expression" dxfId="1" priority="2" stopIfTrue="1">
      <formula>AND($L$5&gt;10000,$A18="Ferien")</formula>
    </cfRule>
  </conditionalFormatting>
  <conditionalFormatting sqref="M18">
    <cfRule type="expression" dxfId="0" priority="1" stopIfTrue="1">
      <formula>AND($L$5&gt;10000,$A18="Ferien")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4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5" r:id="rId5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142875</xdr:rowOff>
                  </from>
                  <to>
                    <xdr:col>2</xdr:col>
                    <xdr:colOff>409575</xdr:colOff>
                    <xdr:row>45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42</vt:i4>
      </vt:variant>
      <vt:variant>
        <vt:lpstr>Benannte Bereiche</vt:lpstr>
      </vt:variant>
      <vt:variant>
        <vt:i4>41</vt:i4>
      </vt:variant>
    </vt:vector>
  </HeadingPairs>
  <TitlesOfParts>
    <vt:vector size="83" baseType="lpstr">
      <vt:lpstr>allg. Daten</vt:lpstr>
      <vt:lpstr>Zusammenfassung</vt:lpstr>
      <vt:lpstr>LN_Einr1</vt:lpstr>
      <vt:lpstr>LN_Einr2</vt:lpstr>
      <vt:lpstr>LN_Einr3</vt:lpstr>
      <vt:lpstr>LN_Einr4</vt:lpstr>
      <vt:lpstr>LN_Einr5</vt:lpstr>
      <vt:lpstr>LN_Einr6</vt:lpstr>
      <vt:lpstr>LN_Einr7</vt:lpstr>
      <vt:lpstr>LN_Einr8</vt:lpstr>
      <vt:lpstr>LN_Einr9</vt:lpstr>
      <vt:lpstr>LN_Einr10</vt:lpstr>
      <vt:lpstr>LN_Einr11</vt:lpstr>
      <vt:lpstr>LN_Einr12</vt:lpstr>
      <vt:lpstr>LN_Einr13</vt:lpstr>
      <vt:lpstr>LN_Einr14</vt:lpstr>
      <vt:lpstr>LN_Einr15</vt:lpstr>
      <vt:lpstr>LN_Einr16</vt:lpstr>
      <vt:lpstr>LN_Einr17</vt:lpstr>
      <vt:lpstr>LN_Einr18</vt:lpstr>
      <vt:lpstr>LN_Einr19</vt:lpstr>
      <vt:lpstr>LN_Einr20</vt:lpstr>
      <vt:lpstr>LN_Einr21</vt:lpstr>
      <vt:lpstr>LN_Einr22</vt:lpstr>
      <vt:lpstr>LN_Einr23</vt:lpstr>
      <vt:lpstr>LN_Einr24</vt:lpstr>
      <vt:lpstr>LN_Einr25</vt:lpstr>
      <vt:lpstr>LN_Einr26</vt:lpstr>
      <vt:lpstr>LN_Einr27</vt:lpstr>
      <vt:lpstr>LN_Einr28</vt:lpstr>
      <vt:lpstr>LN_Einr29</vt:lpstr>
      <vt:lpstr>LN_Einr30</vt:lpstr>
      <vt:lpstr>LN_Einr31</vt:lpstr>
      <vt:lpstr>LN_Einr32</vt:lpstr>
      <vt:lpstr>LN_Einr33</vt:lpstr>
      <vt:lpstr>LN_Einr34</vt:lpstr>
      <vt:lpstr>LN_Einr35</vt:lpstr>
      <vt:lpstr>LN_Einr36</vt:lpstr>
      <vt:lpstr>LN_Einr37</vt:lpstr>
      <vt:lpstr>LN_Einr38</vt:lpstr>
      <vt:lpstr>LN_Einr39</vt:lpstr>
      <vt:lpstr>LN_Einr40</vt:lpstr>
      <vt:lpstr>LN_Einr1!Druckbereich</vt:lpstr>
      <vt:lpstr>LN_Einr10!Druckbereich</vt:lpstr>
      <vt:lpstr>LN_Einr11!Druckbereich</vt:lpstr>
      <vt:lpstr>LN_Einr12!Druckbereich</vt:lpstr>
      <vt:lpstr>LN_Einr13!Druckbereich</vt:lpstr>
      <vt:lpstr>LN_Einr14!Druckbereich</vt:lpstr>
      <vt:lpstr>LN_Einr15!Druckbereich</vt:lpstr>
      <vt:lpstr>LN_Einr16!Druckbereich</vt:lpstr>
      <vt:lpstr>LN_Einr17!Druckbereich</vt:lpstr>
      <vt:lpstr>LN_Einr18!Druckbereich</vt:lpstr>
      <vt:lpstr>LN_Einr19!Druckbereich</vt:lpstr>
      <vt:lpstr>LN_Einr2!Druckbereich</vt:lpstr>
      <vt:lpstr>LN_Einr20!Druckbereich</vt:lpstr>
      <vt:lpstr>LN_Einr21!Druckbereich</vt:lpstr>
      <vt:lpstr>LN_Einr22!Druckbereich</vt:lpstr>
      <vt:lpstr>LN_Einr23!Druckbereich</vt:lpstr>
      <vt:lpstr>LN_Einr24!Druckbereich</vt:lpstr>
      <vt:lpstr>LN_Einr25!Druckbereich</vt:lpstr>
      <vt:lpstr>LN_Einr26!Druckbereich</vt:lpstr>
      <vt:lpstr>LN_Einr27!Druckbereich</vt:lpstr>
      <vt:lpstr>LN_Einr28!Druckbereich</vt:lpstr>
      <vt:lpstr>LN_Einr29!Druckbereich</vt:lpstr>
      <vt:lpstr>LN_Einr3!Druckbereich</vt:lpstr>
      <vt:lpstr>LN_Einr30!Druckbereich</vt:lpstr>
      <vt:lpstr>LN_Einr31!Druckbereich</vt:lpstr>
      <vt:lpstr>LN_Einr32!Druckbereich</vt:lpstr>
      <vt:lpstr>LN_Einr33!Druckbereich</vt:lpstr>
      <vt:lpstr>LN_Einr34!Druckbereich</vt:lpstr>
      <vt:lpstr>LN_Einr35!Druckbereich</vt:lpstr>
      <vt:lpstr>LN_Einr36!Druckbereich</vt:lpstr>
      <vt:lpstr>LN_Einr37!Druckbereich</vt:lpstr>
      <vt:lpstr>LN_Einr38!Druckbereich</vt:lpstr>
      <vt:lpstr>LN_Einr39!Druckbereich</vt:lpstr>
      <vt:lpstr>LN_Einr4!Druckbereich</vt:lpstr>
      <vt:lpstr>LN_Einr40!Druckbereich</vt:lpstr>
      <vt:lpstr>LN_Einr5!Druckbereich</vt:lpstr>
      <vt:lpstr>LN_Einr6!Druckbereich</vt:lpstr>
      <vt:lpstr>LN_Einr7!Druckbereich</vt:lpstr>
      <vt:lpstr>LN_Einr8!Druckbereich</vt:lpstr>
      <vt:lpstr>LN_Einr9!Druckbereich</vt:lpstr>
      <vt:lpstr>Zusammenfassung!Druckbereich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Pfretzschner</dc:creator>
  <cp:lastModifiedBy>Tietz, Jasmin</cp:lastModifiedBy>
  <cp:lastPrinted>2021-07-28T08:17:01Z</cp:lastPrinted>
  <dcterms:created xsi:type="dcterms:W3CDTF">2021-03-05T12:12:15Z</dcterms:created>
  <dcterms:modified xsi:type="dcterms:W3CDTF">2022-09-21T11:39:52Z</dcterms:modified>
</cp:coreProperties>
</file>